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 activeTab="1"/>
  </bookViews>
  <sheets>
    <sheet name="TT" sheetId="1" r:id="rId1"/>
    <sheet name="faculty allocations" sheetId="2" r:id="rId2"/>
    <sheet name="Timings" sheetId="4" r:id="rId3"/>
  </sheets>
  <calcPr calcId="124519"/>
</workbook>
</file>

<file path=xl/calcChain.xml><?xml version="1.0" encoding="utf-8"?>
<calcChain xmlns="http://schemas.openxmlformats.org/spreadsheetml/2006/main">
  <c r="D62" i="1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C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C61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C66" s="1"/>
  <c r="AD59"/>
  <c r="AE59"/>
  <c r="AF59"/>
  <c r="AG59"/>
  <c r="C59"/>
  <c r="AH3"/>
  <c r="AI3"/>
  <c r="AJ3"/>
  <c r="AL3"/>
  <c r="AM3"/>
  <c r="AN3"/>
  <c r="AO3"/>
  <c r="AH4"/>
  <c r="AI4"/>
  <c r="AJ4"/>
  <c r="AL4"/>
  <c r="AM4"/>
  <c r="AN4"/>
  <c r="AO4"/>
  <c r="AH5"/>
  <c r="AI5"/>
  <c r="AJ5"/>
  <c r="AL5"/>
  <c r="AM5"/>
  <c r="AN5"/>
  <c r="AO5"/>
  <c r="AH6"/>
  <c r="AI6"/>
  <c r="AJ6"/>
  <c r="AL6"/>
  <c r="AM6"/>
  <c r="AN6"/>
  <c r="AO6"/>
  <c r="AH10"/>
  <c r="AI10"/>
  <c r="AJ10"/>
  <c r="AL10"/>
  <c r="AM10"/>
  <c r="AN10"/>
  <c r="AO10"/>
  <c r="AH11"/>
  <c r="AI11"/>
  <c r="AJ11"/>
  <c r="AL11"/>
  <c r="AM11"/>
  <c r="AN11"/>
  <c r="AO11"/>
  <c r="AH12"/>
  <c r="AI12"/>
  <c r="AJ12"/>
  <c r="AL12"/>
  <c r="AM12"/>
  <c r="AN12"/>
  <c r="AO12"/>
  <c r="AH13"/>
  <c r="AI13"/>
  <c r="AJ13"/>
  <c r="AL13"/>
  <c r="AM13"/>
  <c r="AN13"/>
  <c r="AO13"/>
  <c r="AH17"/>
  <c r="AI17"/>
  <c r="AJ17"/>
  <c r="AL17"/>
  <c r="AM17"/>
  <c r="AN17"/>
  <c r="AO17"/>
  <c r="AH18"/>
  <c r="AI18"/>
  <c r="AJ18"/>
  <c r="AL18"/>
  <c r="AM18"/>
  <c r="AN18"/>
  <c r="AO18"/>
  <c r="AH19"/>
  <c r="AI19"/>
  <c r="AJ19"/>
  <c r="AL19"/>
  <c r="AM19"/>
  <c r="AN19"/>
  <c r="AO19"/>
  <c r="AH20"/>
  <c r="AI20"/>
  <c r="AJ20"/>
  <c r="AL20"/>
  <c r="AM20"/>
  <c r="AN20"/>
  <c r="AO20"/>
  <c r="AH24"/>
  <c r="AI24"/>
  <c r="AJ24"/>
  <c r="AL24"/>
  <c r="AM24"/>
  <c r="AN24"/>
  <c r="AO24"/>
  <c r="AH25"/>
  <c r="AI25"/>
  <c r="AJ25"/>
  <c r="AL25"/>
  <c r="AM25"/>
  <c r="AN25"/>
  <c r="AO25"/>
  <c r="AH26"/>
  <c r="AI26"/>
  <c r="AJ26"/>
  <c r="AL26"/>
  <c r="AM26"/>
  <c r="AN26"/>
  <c r="AO26"/>
  <c r="AH27"/>
  <c r="AI27"/>
  <c r="AJ27"/>
  <c r="AL27"/>
  <c r="AM27"/>
  <c r="AN27"/>
  <c r="AO27"/>
  <c r="AH31"/>
  <c r="AI31"/>
  <c r="AJ31"/>
  <c r="AL31"/>
  <c r="AM31"/>
  <c r="AN31"/>
  <c r="AO31"/>
  <c r="AH32"/>
  <c r="AI32"/>
  <c r="AJ32"/>
  <c r="AL32"/>
  <c r="AM32"/>
  <c r="AN32"/>
  <c r="AO32"/>
  <c r="AH33"/>
  <c r="AI33"/>
  <c r="AJ33"/>
  <c r="AL33"/>
  <c r="AM33"/>
  <c r="AN33"/>
  <c r="AO33"/>
  <c r="AH34"/>
  <c r="AI34"/>
  <c r="AJ34"/>
  <c r="AL34"/>
  <c r="AM34"/>
  <c r="AN34"/>
  <c r="AO34"/>
  <c r="AH38"/>
  <c r="AI38"/>
  <c r="AJ38"/>
  <c r="AL38"/>
  <c r="AM38"/>
  <c r="AN38"/>
  <c r="AO38"/>
  <c r="AH39"/>
  <c r="AI39"/>
  <c r="AJ39"/>
  <c r="AL39"/>
  <c r="AM39"/>
  <c r="AN39"/>
  <c r="AO39"/>
  <c r="AH40"/>
  <c r="AI40"/>
  <c r="AJ40"/>
  <c r="AL40"/>
  <c r="AM40"/>
  <c r="AN40"/>
  <c r="AO40"/>
  <c r="AH41"/>
  <c r="AI41"/>
  <c r="AJ41"/>
  <c r="AL41"/>
  <c r="AM41"/>
  <c r="AN41"/>
  <c r="AO41"/>
  <c r="D66"/>
  <c r="H66"/>
  <c r="L66"/>
  <c r="X66"/>
  <c r="P66"/>
  <c r="AE66" l="1"/>
  <c r="AA66"/>
  <c r="T66"/>
  <c r="I66"/>
  <c r="E66"/>
  <c r="AD66"/>
  <c r="AG66"/>
  <c r="Y66"/>
  <c r="U66"/>
  <c r="Q66"/>
  <c r="M66"/>
  <c r="AB66"/>
  <c r="W66"/>
  <c r="S66"/>
  <c r="O66"/>
  <c r="K66"/>
  <c r="G66"/>
  <c r="C66"/>
  <c r="Z66"/>
  <c r="V66"/>
  <c r="R66"/>
  <c r="N66"/>
  <c r="J66"/>
  <c r="F66"/>
  <c r="AF66"/>
</calcChain>
</file>

<file path=xl/sharedStrings.xml><?xml version="1.0" encoding="utf-8"?>
<sst xmlns="http://schemas.openxmlformats.org/spreadsheetml/2006/main" count="1144" uniqueCount="224">
  <si>
    <t>AY 20-21  P1S1 Time Table</t>
  </si>
  <si>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</si>
  <si>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</si>
  <si>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</si>
  <si>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</si>
  <si>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</si>
  <si>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</si>
  <si>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</si>
  <si>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</si>
  <si>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</si>
  <si>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</si>
  <si>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</si>
  <si>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</si>
  <si>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</si>
  <si>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</si>
  <si>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</si>
  <si>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</si>
  <si>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</si>
  <si>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</si>
  <si>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</si>
  <si>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</si>
  <si>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</si>
  <si>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</si>
  <si>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</si>
  <si>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</si>
  <si>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</si>
  <si>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</si>
  <si>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</si>
  <si>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</si>
  <si>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</si>
  <si>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</si>
  <si>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</si>
  <si>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2 serial</t>
  </si>
  <si>
    <t>3 different</t>
  </si>
  <si>
    <t>3 classes formula formula</t>
  </si>
  <si>
    <t>MA113</t>
  </si>
  <si>
    <t>2 classes formula</t>
  </si>
  <si>
    <t>4DIFFERENT</t>
  </si>
  <si>
    <t>2DIFFERENT</t>
  </si>
  <si>
    <t>5DIFFERENT</t>
  </si>
  <si>
    <t>MONDAY</t>
  </si>
  <si>
    <t>I</t>
  </si>
  <si>
    <t>PH114</t>
  </si>
  <si>
    <t>CY115</t>
  </si>
  <si>
    <t>EN111</t>
  </si>
  <si>
    <t>II</t>
  </si>
  <si>
    <t>CS116</t>
  </si>
  <si>
    <t>BS117</t>
  </si>
  <si>
    <t>III</t>
  </si>
  <si>
    <t>TE112</t>
  </si>
  <si>
    <t>IV</t>
  </si>
  <si>
    <t>TUESDAY</t>
  </si>
  <si>
    <t>WEDNESDAY</t>
  </si>
  <si>
    <t>THURSDAY</t>
  </si>
  <si>
    <t>FRIDAY</t>
  </si>
  <si>
    <t>SATURDAY</t>
  </si>
  <si>
    <t>Total</t>
  </si>
  <si>
    <t>V</t>
  </si>
  <si>
    <t>VI</t>
  </si>
  <si>
    <t>VII</t>
  </si>
  <si>
    <t>CY701/PH701</t>
  </si>
  <si>
    <t>PH701/CY701</t>
  </si>
  <si>
    <t>English Department</t>
  </si>
  <si>
    <t>S.No</t>
  </si>
  <si>
    <t>Name of the faculty</t>
  </si>
  <si>
    <t>Class allocation</t>
  </si>
  <si>
    <t>K5,6,7,8,9</t>
  </si>
  <si>
    <t>P1,2,3,4,5</t>
  </si>
  <si>
    <t>L1,2,3,4,6</t>
  </si>
  <si>
    <t>W3,4,9,10.13</t>
  </si>
  <si>
    <t>L7,8,9,10,11</t>
  </si>
  <si>
    <t>Telugu  Department</t>
  </si>
  <si>
    <t>Dr. M. Rama Devi</t>
  </si>
  <si>
    <t>Ф-1,2,3,4,5</t>
  </si>
  <si>
    <t>Ф-6,7,8,9,λ-1</t>
  </si>
  <si>
    <t>Dr. B.Bala Krishna</t>
  </si>
  <si>
    <t>λ-2,3,4,6,7</t>
  </si>
  <si>
    <t>λ-8,9,10,K-5,ω-9</t>
  </si>
  <si>
    <t>Dr. P. Gopala Krishna</t>
  </si>
  <si>
    <t>K-11,ω-3,ω-4,W-10,W-13</t>
  </si>
  <si>
    <t>Mathematics  Department</t>
  </si>
  <si>
    <t>Mrs.L.Tarabai</t>
  </si>
  <si>
    <t>Ф-1,Ф-2,Ф-3</t>
  </si>
  <si>
    <t>Ф-4,Ф-5,Ф-6</t>
  </si>
  <si>
    <t>Ф-7,Ф-8,Ф-9</t>
  </si>
  <si>
    <t>λ-1,λ-2,λ-3</t>
  </si>
  <si>
    <t>λ-4,λ-6,λ-7</t>
  </si>
  <si>
    <t>λ-8,λ-9,λ-10</t>
  </si>
  <si>
    <t>λ-11,k-5,K-6</t>
  </si>
  <si>
    <t>K-7,K-8,K-9</t>
  </si>
  <si>
    <t>K-10,K-11,ω-3</t>
  </si>
  <si>
    <t>Mr.Thirupathi rao</t>
  </si>
  <si>
    <t>Mr.D.Praveen Kumar</t>
  </si>
  <si>
    <t>Physics  Department</t>
  </si>
  <si>
    <t xml:space="preserve">Mr.Rajesh </t>
  </si>
  <si>
    <t>Mr.Sateesh</t>
  </si>
  <si>
    <t>Mr.Krishnam Raju</t>
  </si>
  <si>
    <t>Mr.RamaKrishna</t>
  </si>
  <si>
    <t>Mr.Naresh V</t>
  </si>
  <si>
    <t>λ-11,K-5,K-6</t>
  </si>
  <si>
    <t>Theory</t>
  </si>
  <si>
    <t>Labs</t>
  </si>
  <si>
    <t>Chemistry  Department</t>
  </si>
  <si>
    <t>λ6  k8 λ3</t>
  </si>
  <si>
    <t>λ6</t>
  </si>
  <si>
    <t>Ф8 Ф9 w10</t>
  </si>
  <si>
    <t>Ф8</t>
  </si>
  <si>
    <t>k9 λ11 Ф3</t>
  </si>
  <si>
    <t>k9</t>
  </si>
  <si>
    <t>Ф7 λ1 w3</t>
  </si>
  <si>
    <t xml:space="preserve">Ф7 </t>
  </si>
  <si>
    <t>Ф4, λ7 λ4</t>
  </si>
  <si>
    <t>Ф4,</t>
  </si>
  <si>
    <t>Ф2</t>
  </si>
  <si>
    <t>Ф6  w13 k7</t>
  </si>
  <si>
    <t>Ф6</t>
  </si>
  <si>
    <t>K5, k6 Ф5</t>
  </si>
  <si>
    <t xml:space="preserve">k5 </t>
  </si>
  <si>
    <t>λ8,Ф1 λ9</t>
  </si>
  <si>
    <t>λ8</t>
  </si>
  <si>
    <t>Dr Swetha</t>
  </si>
  <si>
    <t>k10 k11 λ10</t>
  </si>
  <si>
    <t>k10</t>
  </si>
  <si>
    <t>Mr Madhusudhan Reddy</t>
  </si>
  <si>
    <t xml:space="preserve">  w9 along with online classes</t>
  </si>
  <si>
    <t xml:space="preserve">  w9</t>
  </si>
  <si>
    <t>IT Department</t>
  </si>
  <si>
    <t>Balachandar G</t>
  </si>
  <si>
    <t>Phi-1,2,3,4</t>
  </si>
  <si>
    <t>Rajitha K</t>
  </si>
  <si>
    <t>Phi-5,6,7,W-3</t>
  </si>
  <si>
    <t>Prashanthi Y</t>
  </si>
  <si>
    <t>L-9,10,11</t>
  </si>
  <si>
    <t>T.Shirisha</t>
  </si>
  <si>
    <t>L-4,6</t>
  </si>
  <si>
    <t>J. Bhanupriya</t>
  </si>
  <si>
    <t>L-1,2,3,7</t>
  </si>
  <si>
    <t>V. Ravinder Reddy</t>
  </si>
  <si>
    <t>K-6,7,8,9</t>
  </si>
  <si>
    <t>V.Rajitha</t>
  </si>
  <si>
    <t>K-10,11</t>
  </si>
  <si>
    <t>B Jyothi</t>
  </si>
  <si>
    <t>W-9,10,13,L-8</t>
  </si>
  <si>
    <t>S. Srikanth</t>
  </si>
  <si>
    <t>K-5,phi-8,9,W-4</t>
  </si>
  <si>
    <t>Bioscience Department</t>
  </si>
  <si>
    <t>AY20-21 PUC-I SEM1 OFFLINE CLASSES FACULTY ALLOCATION</t>
  </si>
  <si>
    <t>K-11,W-3,W-4</t>
  </si>
  <si>
    <t>K-10,W-9,W-10,W-13</t>
  </si>
  <si>
    <t>Phi-1,2,3,4,5,6,7,8</t>
  </si>
  <si>
    <t>Phi-9,L-1,2,3,4,6,7,8</t>
  </si>
  <si>
    <t>L-9,10,11,K-5,6,7,8,9</t>
  </si>
  <si>
    <t>K-10,11,W-3,4,9,10,13 &amp; online content</t>
  </si>
  <si>
    <t>G.Naresh</t>
  </si>
  <si>
    <t>J.Naresh</t>
  </si>
  <si>
    <t>Santhosh</t>
  </si>
  <si>
    <t>Sanjeev</t>
  </si>
  <si>
    <t>Mohan</t>
  </si>
  <si>
    <t>Krishnamurthy</t>
  </si>
  <si>
    <t>S.Ramesh</t>
  </si>
  <si>
    <t>Gopi</t>
  </si>
  <si>
    <t>Mallesham</t>
  </si>
  <si>
    <t>Praveen</t>
  </si>
  <si>
    <t>Anil</t>
  </si>
  <si>
    <t>Naveen</t>
  </si>
  <si>
    <t>Dasari Raju</t>
  </si>
  <si>
    <t>Srimannarayana</t>
  </si>
  <si>
    <t>Kotagiri Krishna</t>
  </si>
  <si>
    <t>S.Prasad</t>
  </si>
  <si>
    <t>K.Anil</t>
  </si>
  <si>
    <t>K.Kavitha</t>
  </si>
  <si>
    <t>A.Vijay</t>
  </si>
  <si>
    <t>K.Krishna Prasad</t>
  </si>
  <si>
    <t>K.Venkateshwarlu</t>
  </si>
  <si>
    <t>Dr.K.Madhusudhan</t>
  </si>
  <si>
    <t>S.Ramarao</t>
  </si>
  <si>
    <t>Dr.P.Kamala</t>
  </si>
  <si>
    <t>Srinivas Gajjela</t>
  </si>
  <si>
    <t>Laxmi Narsaiah</t>
  </si>
  <si>
    <t>Mittapalli Srinivas</t>
  </si>
  <si>
    <t>M.Ramu</t>
  </si>
  <si>
    <t>Manisha</t>
  </si>
  <si>
    <t>Rayam Mutyam</t>
  </si>
  <si>
    <t>Online content</t>
  </si>
  <si>
    <t>K10</t>
  </si>
  <si>
    <t>W-9,W-10</t>
  </si>
  <si>
    <t>W-13</t>
  </si>
  <si>
    <t>Mr.Naresh Chinta</t>
  </si>
  <si>
    <t>Mr.S Chand Rakesh Roshan</t>
  </si>
  <si>
    <t>DrRajender/Mr.Ramakrishna Reddy</t>
  </si>
  <si>
    <t>Class Timings</t>
  </si>
  <si>
    <t>9.00am to 9.55am</t>
  </si>
  <si>
    <t>10.00am to 10.55am</t>
  </si>
  <si>
    <t>11.00am to 11.55am</t>
  </si>
  <si>
    <t>12.00pm to 12.55pm</t>
  </si>
  <si>
    <t>2.00pm to 2.55pm</t>
  </si>
  <si>
    <t>3.00pm to 3.55pm</t>
  </si>
  <si>
    <t>4.00pm to 4.55pm</t>
  </si>
  <si>
    <t>8.00am to 8.55am</t>
  </si>
  <si>
    <t>Lunch</t>
  </si>
  <si>
    <t>VIII</t>
  </si>
  <si>
    <t>1.00pm to 1.55pm</t>
  </si>
  <si>
    <t>Ms.Anitha</t>
  </si>
  <si>
    <t>Dr.Devaraju</t>
  </si>
  <si>
    <t>K11</t>
  </si>
  <si>
    <t>W3</t>
  </si>
  <si>
    <t>Hore Praveen Gangader</t>
  </si>
  <si>
    <t>W4</t>
  </si>
  <si>
    <t>Mr.Ramakrishna Reddy/DrRajender</t>
  </si>
  <si>
    <r>
      <t>Ф2 λ2</t>
    </r>
    <r>
      <rPr>
        <sz val="13"/>
        <color rgb="FFFF0000"/>
        <rFont val="Calibri"/>
        <family val="2"/>
        <scheme val="minor"/>
      </rPr>
      <t xml:space="preserve"> </t>
    </r>
    <r>
      <rPr>
        <sz val="13"/>
        <rFont val="Calibri"/>
        <family val="2"/>
        <scheme val="minor"/>
      </rPr>
      <t>w4</t>
    </r>
  </si>
  <si>
    <t>Mr. Sharat chandra</t>
  </si>
  <si>
    <t>Dr  Dara Suman</t>
  </si>
  <si>
    <t>P Ramulu</t>
  </si>
  <si>
    <t>U Mutyam</t>
  </si>
  <si>
    <t>P.Sunil</t>
  </si>
  <si>
    <t>P6,7,8,9,K10</t>
  </si>
  <si>
    <t>Shaik Shafi</t>
  </si>
  <si>
    <t>Bairam Srinivas</t>
  </si>
  <si>
    <t>ω-4,ω-9,along with Online Content</t>
  </si>
  <si>
    <t>ω-10,ω-13 along with Online Content</t>
  </si>
  <si>
    <t>K-7,8,9,10 &amp; Online</t>
  </si>
  <si>
    <t>L – 11, K 6</t>
  </si>
  <si>
    <t>K11 &amp; online content</t>
  </si>
  <si>
    <t>Timings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</si>
</sst>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81">
    <xf numFmtId="0" fontId="0" fillId="0" borderId="0" xfId="0"/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0" fillId="3" borderId="0" xfId="0" applyFill="1"/>
    <xf numFmtId="0" fontId="4" fillId="3" borderId="4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left"/>
    </xf>
    <xf numFmtId="0" fontId="2" fillId="3" borderId="0" xfId="0" applyFont="1" applyFill="1"/>
    <xf numFmtId="0" fontId="0" fillId="3" borderId="4" xfId="0" applyFont="1" applyFill="1" applyBorder="1"/>
    <xf numFmtId="0" fontId="0" fillId="3" borderId="5" xfId="0" applyFont="1" applyFill="1" applyBorder="1"/>
    <xf numFmtId="0" fontId="4" fillId="3" borderId="0" xfId="0" applyFont="1" applyFill="1"/>
    <xf numFmtId="0" fontId="6" fillId="3" borderId="0" xfId="0" applyFont="1" applyFill="1"/>
    <xf numFmtId="0" fontId="2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0" xfId="0" applyFont="1" applyFill="1" applyBorder="1"/>
    <xf numFmtId="0" fontId="2" fillId="3" borderId="4" xfId="0" applyFont="1" applyFill="1" applyBorder="1"/>
    <xf numFmtId="0" fontId="8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justify" vertical="top" wrapText="1"/>
    </xf>
    <xf numFmtId="0" fontId="6" fillId="0" borderId="4" xfId="0" applyFont="1" applyFill="1" applyBorder="1" applyAlignment="1">
      <alignment horizontal="left"/>
    </xf>
    <xf numFmtId="0" fontId="0" fillId="3" borderId="4" xfId="0" applyFill="1" applyBorder="1"/>
    <xf numFmtId="0" fontId="0" fillId="0" borderId="0" xfId="0" applyAlignment="1">
      <alignment horizontal="left"/>
    </xf>
    <xf numFmtId="0" fontId="6" fillId="0" borderId="4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7" fillId="4" borderId="0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/>
    <xf numFmtId="0" fontId="10" fillId="0" borderId="4" xfId="0" applyFont="1" applyBorder="1" applyAlignment="1"/>
    <xf numFmtId="0" fontId="8" fillId="0" borderId="4" xfId="0" applyFont="1" applyBorder="1" applyAlignment="1">
      <alignment horizontal="left" wrapText="1"/>
    </xf>
    <xf numFmtId="0" fontId="11" fillId="0" borderId="4" xfId="2" applyFont="1" applyBorder="1" applyAlignment="1"/>
    <xf numFmtId="0" fontId="12" fillId="0" borderId="4" xfId="0" applyFont="1" applyBorder="1"/>
    <xf numFmtId="0" fontId="6" fillId="0" borderId="4" xfId="0" applyFont="1" applyBorder="1" applyAlignment="1">
      <alignment horizontal="left" vertical="center"/>
    </xf>
    <xf numFmtId="0" fontId="13" fillId="0" borderId="4" xfId="0" applyFont="1" applyBorder="1"/>
    <xf numFmtId="0" fontId="6" fillId="0" borderId="4" xfId="0" applyFont="1" applyFill="1" applyBorder="1"/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7" fillId="4" borderId="4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2" fillId="3" borderId="6" xfId="0" applyFont="1" applyFill="1" applyBorder="1"/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/>
    <xf numFmtId="0" fontId="14" fillId="5" borderId="14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14" fillId="5" borderId="14" xfId="0" applyFont="1" applyFill="1" applyBorder="1" applyAlignment="1">
      <alignment horizontal="left" wrapText="1"/>
    </xf>
    <xf numFmtId="0" fontId="0" fillId="0" borderId="0" xfId="0" applyAlignment="1"/>
    <xf numFmtId="0" fontId="2" fillId="6" borderId="4" xfId="0" applyFont="1" applyFill="1" applyBorder="1"/>
    <xf numFmtId="0" fontId="2" fillId="7" borderId="4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7" fillId="4" borderId="4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1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6"/>
  <sheetViews>
    <sheetView zoomScale="88" zoomScaleNormal="88" workbookViewId="0">
      <selection activeCell="P18" sqref="P18"/>
    </sheetView>
  </sheetViews>
  <sheetFormatPr defaultRowHeight="15"/>
  <cols>
    <col min="1" max="1" width="6.5703125" style="3" customWidth="1"/>
    <col min="2" max="2" width="4" style="3" bestFit="1" customWidth="1"/>
    <col min="3" max="3" width="8.140625" style="3" customWidth="1"/>
    <col min="4" max="5" width="8.28515625" style="3" customWidth="1"/>
    <col min="6" max="6" width="7.140625" style="3" customWidth="1"/>
    <col min="7" max="10" width="8.28515625" style="3" customWidth="1"/>
    <col min="11" max="11" width="10.5703125" style="3" customWidth="1"/>
    <col min="12" max="33" width="8.28515625" style="3" customWidth="1"/>
    <col min="34" max="35" width="6" style="3" customWidth="1"/>
    <col min="36" max="36" width="7.28515625" style="3" customWidth="1"/>
    <col min="37" max="37" width="8.28515625" style="3" customWidth="1"/>
    <col min="38" max="38" width="9.5703125" style="3" customWidth="1"/>
    <col min="39" max="40" width="12.140625" style="3" bestFit="1" customWidth="1"/>
    <col min="41" max="1014" width="8.5703125" style="3" customWidth="1"/>
    <col min="1015" max="16384" width="9.140625" style="3"/>
  </cols>
  <sheetData>
    <row r="1" spans="1:41" ht="16.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</row>
    <row r="2" spans="1:41" ht="16.5">
      <c r="A2" s="4"/>
      <c r="B2" s="5"/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  <c r="AH2" s="3" t="s">
        <v>32</v>
      </c>
      <c r="AI2" s="3" t="s">
        <v>33</v>
      </c>
      <c r="AJ2" s="7" t="s">
        <v>34</v>
      </c>
      <c r="AK2" s="5" t="s">
        <v>35</v>
      </c>
      <c r="AL2" s="7" t="s">
        <v>36</v>
      </c>
      <c r="AM2" s="7" t="s">
        <v>37</v>
      </c>
      <c r="AN2" s="3" t="s">
        <v>38</v>
      </c>
      <c r="AO2" s="3" t="s">
        <v>39</v>
      </c>
    </row>
    <row r="3" spans="1:41" ht="16.5" customHeight="1">
      <c r="A3" s="67" t="s">
        <v>40</v>
      </c>
      <c r="B3" s="5" t="s">
        <v>41</v>
      </c>
      <c r="C3" s="15" t="s">
        <v>35</v>
      </c>
      <c r="D3" s="15" t="s">
        <v>42</v>
      </c>
      <c r="E3" s="15" t="s">
        <v>43</v>
      </c>
      <c r="F3" s="15" t="s">
        <v>46</v>
      </c>
      <c r="G3" s="15" t="s">
        <v>35</v>
      </c>
      <c r="H3" s="15" t="s">
        <v>42</v>
      </c>
      <c r="I3" s="15" t="s">
        <v>35</v>
      </c>
      <c r="J3" s="15" t="s">
        <v>42</v>
      </c>
      <c r="K3" s="15" t="s">
        <v>43</v>
      </c>
      <c r="L3" s="15" t="s">
        <v>44</v>
      </c>
      <c r="M3" s="15" t="s">
        <v>35</v>
      </c>
      <c r="N3" s="15" t="s">
        <v>42</v>
      </c>
      <c r="O3" s="15" t="s">
        <v>35</v>
      </c>
      <c r="P3" s="15" t="s">
        <v>42</v>
      </c>
      <c r="Q3" s="15" t="s">
        <v>43</v>
      </c>
      <c r="R3" s="15" t="s">
        <v>44</v>
      </c>
      <c r="S3" s="15" t="s">
        <v>43</v>
      </c>
      <c r="T3" s="15" t="s">
        <v>42</v>
      </c>
      <c r="U3" s="15" t="s">
        <v>35</v>
      </c>
      <c r="V3" s="15" t="s">
        <v>42</v>
      </c>
      <c r="W3" s="15" t="s">
        <v>43</v>
      </c>
      <c r="X3" s="15" t="s">
        <v>44</v>
      </c>
      <c r="Y3" s="15" t="s">
        <v>35</v>
      </c>
      <c r="Z3" s="15" t="s">
        <v>42</v>
      </c>
      <c r="AA3" s="15" t="s">
        <v>35</v>
      </c>
      <c r="AB3" s="15" t="s">
        <v>42</v>
      </c>
      <c r="AC3" s="15" t="s">
        <v>43</v>
      </c>
      <c r="AD3" s="15" t="s">
        <v>44</v>
      </c>
      <c r="AE3" s="15" t="s">
        <v>35</v>
      </c>
      <c r="AF3" s="15" t="s">
        <v>42</v>
      </c>
      <c r="AG3" s="15" t="s">
        <v>35</v>
      </c>
      <c r="AH3" s="3">
        <f>COUNTIF(Q4:S4,$AK$2)</f>
        <v>1</v>
      </c>
      <c r="AI3" s="3">
        <f>COUNTIF(W3:Z3,$AK$2)+COUNTIF(AD3,$AK$2)+COUNTIF(AG3,$AK$2)+COUNTIF(I3,$AK$2)</f>
        <v>3</v>
      </c>
      <c r="AJ3" s="3">
        <f>COUNTIF(V3,$AK$2)+COUNTIF(Y3,$AK$2)+COUNTIF(N3,$AK$2)</f>
        <v>1</v>
      </c>
      <c r="AK3" s="8" t="s">
        <v>41</v>
      </c>
      <c r="AL3" s="3" t="e">
        <f>COUNTIF(Q3:R3,$AK$2)+COUNTIF(#REF!,$AK$2)</f>
        <v>#REF!</v>
      </c>
      <c r="AM3" s="3" t="e">
        <f>COUNTIF(U3,$AK$2)+COUNTIF(AA3,$AK$2)+COUNTIF(AG3,$AK$2)+COUNTIF(#REF!,$AK$2)</f>
        <v>#REF!</v>
      </c>
      <c r="AN3" s="3">
        <f>COUNTIF(D3,$AK$2)+COUNTIF(T3,$AK$2)</f>
        <v>0</v>
      </c>
      <c r="AO3" s="3">
        <f>COUNTIF(L3,$AK$2)+COUNTIF(M3,$AK$2)+COUNTIF(G3,$AK$2)+COUNTIF(AC3,$AK$2)+COUNTIF(J3,$AK$2)</f>
        <v>2</v>
      </c>
    </row>
    <row r="4" spans="1:41" ht="16.5">
      <c r="A4" s="68"/>
      <c r="B4" s="5" t="s">
        <v>45</v>
      </c>
      <c r="C4" s="15" t="s">
        <v>42</v>
      </c>
      <c r="D4" s="15" t="s">
        <v>43</v>
      </c>
      <c r="E4" s="15" t="s">
        <v>46</v>
      </c>
      <c r="F4" s="15" t="s">
        <v>49</v>
      </c>
      <c r="G4" s="15" t="s">
        <v>47</v>
      </c>
      <c r="H4" s="15" t="s">
        <v>44</v>
      </c>
      <c r="I4" s="15" t="s">
        <v>42</v>
      </c>
      <c r="J4" s="15" t="s">
        <v>43</v>
      </c>
      <c r="K4" s="15" t="s">
        <v>46</v>
      </c>
      <c r="L4" s="15" t="s">
        <v>35</v>
      </c>
      <c r="M4" s="15" t="s">
        <v>47</v>
      </c>
      <c r="N4" s="15" t="s">
        <v>44</v>
      </c>
      <c r="O4" s="15" t="s">
        <v>42</v>
      </c>
      <c r="P4" s="15" t="s">
        <v>43</v>
      </c>
      <c r="Q4" s="15" t="s">
        <v>46</v>
      </c>
      <c r="R4" s="15" t="s">
        <v>35</v>
      </c>
      <c r="S4" s="15" t="s">
        <v>46</v>
      </c>
      <c r="T4" s="15" t="s">
        <v>44</v>
      </c>
      <c r="U4" s="15" t="s">
        <v>42</v>
      </c>
      <c r="V4" s="15" t="s">
        <v>43</v>
      </c>
      <c r="W4" s="15" t="s">
        <v>46</v>
      </c>
      <c r="X4" s="15" t="s">
        <v>35</v>
      </c>
      <c r="Y4" s="15" t="s">
        <v>47</v>
      </c>
      <c r="Z4" s="15" t="s">
        <v>44</v>
      </c>
      <c r="AA4" s="15" t="s">
        <v>46</v>
      </c>
      <c r="AB4" s="15" t="s">
        <v>43</v>
      </c>
      <c r="AC4" s="15" t="s">
        <v>46</v>
      </c>
      <c r="AD4" s="15" t="s">
        <v>35</v>
      </c>
      <c r="AE4" s="15" t="s">
        <v>47</v>
      </c>
      <c r="AF4" s="15" t="s">
        <v>44</v>
      </c>
      <c r="AG4" s="15" t="s">
        <v>42</v>
      </c>
      <c r="AH4" s="3">
        <f>COUNTIF(Q5:S5,$AK$2)</f>
        <v>1</v>
      </c>
      <c r="AI4" s="3">
        <f t="shared" ref="AI4:AI6" si="0">COUNTIF(W4:Z4,$AK$2)+COUNTIF(AD4,$AK$2)+COUNTIF(AG4,$AK$2)+COUNTIF(I4,$AK$2)</f>
        <v>2</v>
      </c>
      <c r="AJ4" s="3">
        <f t="shared" ref="AJ4:AJ41" si="1">COUNTIF(V4,$AK$2)+COUNTIF(Y4,$AK$2)+COUNTIF(N4,$AK$2)</f>
        <v>0</v>
      </c>
      <c r="AK4" s="8" t="s">
        <v>45</v>
      </c>
      <c r="AL4" s="3" t="e">
        <f>COUNTIF(Q4:R4,$AK$2)+COUNTIF(#REF!,$AK$2)</f>
        <v>#REF!</v>
      </c>
      <c r="AM4" s="3" t="e">
        <f>COUNTIF(U4,$AK$2)+COUNTIF(#REF!,$AK$2)+COUNTIF(AG4,$AK$2)+COUNTIF(#REF!,$AK$2)</f>
        <v>#REF!</v>
      </c>
      <c r="AN4" s="3">
        <f t="shared" ref="AN4:AN39" si="2">COUNTIF(D4,$AK$2)+COUNTIF(T4,$AK$2)</f>
        <v>0</v>
      </c>
      <c r="AO4" s="3">
        <f t="shared" ref="AO4:AO39" si="3">COUNTIF(L4,$AK$2)+COUNTIF(M4,$AK$2)+COUNTIF(G4,$AK$2)+COUNTIF(AC4,$AK$2)+COUNTIF(J4,$AK$2)</f>
        <v>1</v>
      </c>
    </row>
    <row r="5" spans="1:41" ht="16.5">
      <c r="A5" s="68"/>
      <c r="B5" s="5" t="s">
        <v>48</v>
      </c>
      <c r="C5" s="15" t="s">
        <v>43</v>
      </c>
      <c r="D5" s="15" t="s">
        <v>49</v>
      </c>
      <c r="E5" s="15" t="s">
        <v>35</v>
      </c>
      <c r="F5" s="15" t="s">
        <v>42</v>
      </c>
      <c r="G5" s="15" t="s">
        <v>43</v>
      </c>
      <c r="H5" s="15" t="s">
        <v>35</v>
      </c>
      <c r="I5" s="15" t="s">
        <v>43</v>
      </c>
      <c r="J5" s="15" t="s">
        <v>49</v>
      </c>
      <c r="K5" s="15" t="s">
        <v>35</v>
      </c>
      <c r="L5" s="15" t="s">
        <v>42</v>
      </c>
      <c r="M5" s="15" t="s">
        <v>43</v>
      </c>
      <c r="N5" s="15" t="s">
        <v>35</v>
      </c>
      <c r="O5" s="15" t="s">
        <v>43</v>
      </c>
      <c r="P5" s="15" t="s">
        <v>49</v>
      </c>
      <c r="Q5" s="15" t="s">
        <v>35</v>
      </c>
      <c r="R5" s="15" t="s">
        <v>42</v>
      </c>
      <c r="S5" s="15" t="s">
        <v>47</v>
      </c>
      <c r="T5" s="15" t="s">
        <v>35</v>
      </c>
      <c r="U5" s="15" t="s">
        <v>43</v>
      </c>
      <c r="V5" s="15" t="s">
        <v>49</v>
      </c>
      <c r="W5" s="15" t="s">
        <v>35</v>
      </c>
      <c r="X5" s="15" t="s">
        <v>42</v>
      </c>
      <c r="Y5" s="15" t="s">
        <v>43</v>
      </c>
      <c r="Z5" s="15" t="s">
        <v>35</v>
      </c>
      <c r="AA5" s="15" t="s">
        <v>43</v>
      </c>
      <c r="AB5" s="15" t="s">
        <v>49</v>
      </c>
      <c r="AC5" s="15" t="s">
        <v>35</v>
      </c>
      <c r="AD5" s="15" t="s">
        <v>42</v>
      </c>
      <c r="AE5" s="15" t="s">
        <v>43</v>
      </c>
      <c r="AF5" s="15" t="s">
        <v>35</v>
      </c>
      <c r="AG5" s="15" t="s">
        <v>43</v>
      </c>
      <c r="AH5" s="3">
        <f>COUNTIF(Q6:S6,$AK$2)</f>
        <v>0</v>
      </c>
      <c r="AI5" s="3">
        <f t="shared" si="0"/>
        <v>2</v>
      </c>
      <c r="AJ5" s="3">
        <f t="shared" si="1"/>
        <v>1</v>
      </c>
      <c r="AK5" s="8" t="s">
        <v>48</v>
      </c>
      <c r="AL5" s="3">
        <f>COUNTIF(Q5:R5,$AK$2)+COUNTIF(S3,$AK$2)</f>
        <v>1</v>
      </c>
      <c r="AM5" s="3">
        <f t="shared" ref="AM5:AM39" si="4">COUNTIF(U5,$AK$2)+COUNTIF(AA5,$AK$2)+COUNTIF(AG5,$AK$2)+COUNTIF(F5,$AK$2)</f>
        <v>0</v>
      </c>
      <c r="AN5" s="3">
        <f t="shared" si="2"/>
        <v>1</v>
      </c>
      <c r="AO5" s="3">
        <f t="shared" si="3"/>
        <v>1</v>
      </c>
    </row>
    <row r="6" spans="1:41" ht="16.5">
      <c r="A6" s="68"/>
      <c r="B6" s="5" t="s">
        <v>50</v>
      </c>
      <c r="C6" s="15" t="s">
        <v>44</v>
      </c>
      <c r="D6" s="15" t="s">
        <v>35</v>
      </c>
      <c r="E6" s="15" t="s">
        <v>49</v>
      </c>
      <c r="F6" s="15" t="s">
        <v>43</v>
      </c>
      <c r="G6" s="15" t="s">
        <v>46</v>
      </c>
      <c r="H6" s="15" t="s">
        <v>47</v>
      </c>
      <c r="I6" s="15" t="s">
        <v>44</v>
      </c>
      <c r="J6" s="15" t="s">
        <v>35</v>
      </c>
      <c r="K6" s="15" t="s">
        <v>49</v>
      </c>
      <c r="L6" s="15" t="s">
        <v>43</v>
      </c>
      <c r="M6" s="15" t="s">
        <v>46</v>
      </c>
      <c r="N6" s="15" t="s">
        <v>47</v>
      </c>
      <c r="O6" s="15" t="s">
        <v>44</v>
      </c>
      <c r="P6" s="15" t="s">
        <v>35</v>
      </c>
      <c r="Q6" s="15" t="s">
        <v>49</v>
      </c>
      <c r="R6" s="15" t="s">
        <v>43</v>
      </c>
      <c r="S6" s="15" t="s">
        <v>49</v>
      </c>
      <c r="T6" s="15" t="s">
        <v>46</v>
      </c>
      <c r="U6" s="15" t="s">
        <v>44</v>
      </c>
      <c r="V6" s="15" t="s">
        <v>35</v>
      </c>
      <c r="W6" s="15" t="s">
        <v>49</v>
      </c>
      <c r="X6" s="15" t="s">
        <v>43</v>
      </c>
      <c r="Y6" s="15" t="s">
        <v>46</v>
      </c>
      <c r="Z6" s="15" t="s">
        <v>47</v>
      </c>
      <c r="AA6" s="15" t="s">
        <v>42</v>
      </c>
      <c r="AB6" s="15" t="s">
        <v>35</v>
      </c>
      <c r="AC6" s="15" t="s">
        <v>49</v>
      </c>
      <c r="AD6" s="15" t="s">
        <v>43</v>
      </c>
      <c r="AE6" s="15" t="s">
        <v>46</v>
      </c>
      <c r="AF6" s="15" t="s">
        <v>47</v>
      </c>
      <c r="AG6" s="15" t="s">
        <v>44</v>
      </c>
      <c r="AH6" s="3" t="e">
        <f>COUNTIF(#REF!,$AK$2)</f>
        <v>#REF!</v>
      </c>
      <c r="AI6" s="3">
        <f t="shared" si="0"/>
        <v>0</v>
      </c>
      <c r="AJ6" s="3">
        <f t="shared" si="1"/>
        <v>1</v>
      </c>
      <c r="AK6" s="8" t="s">
        <v>50</v>
      </c>
      <c r="AL6" s="3">
        <f>COUNTIF(Q6:R6,$AK$2)+COUNTIF(S4,$AK$2)</f>
        <v>0</v>
      </c>
      <c r="AM6" s="3">
        <f>COUNTIF(U6,$AK$2)+COUNTIF(AA7,$AK$2)+COUNTIF(AG6,$AK$2)+COUNTIF(F6,$AK$2)</f>
        <v>0</v>
      </c>
      <c r="AN6" s="3">
        <f t="shared" si="2"/>
        <v>1</v>
      </c>
      <c r="AO6" s="3">
        <f t="shared" si="3"/>
        <v>1</v>
      </c>
    </row>
    <row r="7" spans="1:41" ht="16.5" customHeight="1">
      <c r="A7" s="68"/>
      <c r="B7" s="5" t="s">
        <v>57</v>
      </c>
      <c r="C7" s="24"/>
      <c r="D7" s="24"/>
      <c r="E7" s="15"/>
      <c r="F7" s="24"/>
      <c r="G7" s="15"/>
      <c r="H7" s="15"/>
      <c r="I7" s="15" t="s">
        <v>46</v>
      </c>
      <c r="J7" s="24"/>
      <c r="K7" s="15"/>
      <c r="L7" s="15" t="s">
        <v>47</v>
      </c>
      <c r="M7" s="15"/>
      <c r="N7" s="15"/>
      <c r="O7" s="15" t="s">
        <v>46</v>
      </c>
      <c r="P7" s="24"/>
      <c r="Q7" s="15"/>
      <c r="R7" s="24"/>
      <c r="S7" s="15"/>
      <c r="T7" s="15"/>
      <c r="U7" s="15" t="s">
        <v>46</v>
      </c>
      <c r="V7" s="24"/>
      <c r="W7" s="15"/>
      <c r="X7" s="24"/>
      <c r="Y7" s="15"/>
      <c r="Z7" s="15"/>
      <c r="AA7" s="15" t="s">
        <v>44</v>
      </c>
      <c r="AB7" s="24"/>
      <c r="AC7" s="15"/>
      <c r="AD7" s="15" t="s">
        <v>49</v>
      </c>
      <c r="AE7" s="15"/>
      <c r="AF7" s="15"/>
      <c r="AG7" s="24"/>
      <c r="AK7" s="9"/>
    </row>
    <row r="8" spans="1:41" ht="16.5">
      <c r="A8" s="68"/>
      <c r="B8" s="5" t="s">
        <v>58</v>
      </c>
      <c r="C8" s="24"/>
      <c r="D8" s="64" t="s">
        <v>60</v>
      </c>
      <c r="E8" s="15"/>
      <c r="F8" s="24"/>
      <c r="G8" s="15"/>
      <c r="H8" s="15"/>
      <c r="I8" s="15"/>
      <c r="J8" s="64" t="s">
        <v>61</v>
      </c>
      <c r="K8" s="15"/>
      <c r="L8" s="15"/>
      <c r="M8" s="15"/>
      <c r="N8" s="15"/>
      <c r="O8" s="15"/>
      <c r="P8" s="64" t="s">
        <v>61</v>
      </c>
      <c r="Q8" s="15"/>
      <c r="R8" s="24"/>
      <c r="S8" s="15"/>
      <c r="T8" s="15"/>
      <c r="U8" s="15"/>
      <c r="V8" s="64" t="s">
        <v>60</v>
      </c>
      <c r="W8" s="15"/>
      <c r="X8" s="24"/>
      <c r="Y8" s="15"/>
      <c r="Z8" s="15"/>
      <c r="AA8" s="15"/>
      <c r="AB8" s="64" t="s">
        <v>60</v>
      </c>
      <c r="AC8" s="15"/>
      <c r="AD8" s="15"/>
      <c r="AE8" s="15"/>
      <c r="AF8" s="15"/>
      <c r="AG8" s="24"/>
      <c r="AK8" s="9"/>
    </row>
    <row r="9" spans="1:41" ht="16.5">
      <c r="A9" s="68"/>
      <c r="B9" s="5" t="s">
        <v>59</v>
      </c>
      <c r="C9" s="15"/>
      <c r="D9" s="64"/>
      <c r="E9" s="15"/>
      <c r="F9" s="15"/>
      <c r="G9" s="15"/>
      <c r="H9" s="15"/>
      <c r="I9" s="15"/>
      <c r="J9" s="64"/>
      <c r="K9" s="15"/>
      <c r="L9" s="15"/>
      <c r="M9" s="15"/>
      <c r="N9" s="15"/>
      <c r="O9" s="15"/>
      <c r="P9" s="64"/>
      <c r="Q9" s="15"/>
      <c r="R9" s="15"/>
      <c r="S9" s="15"/>
      <c r="T9" s="15"/>
      <c r="U9" s="15"/>
      <c r="V9" s="64"/>
      <c r="W9" s="15"/>
      <c r="X9" s="15"/>
      <c r="Y9" s="15"/>
      <c r="Z9" s="15"/>
      <c r="AA9" s="15"/>
      <c r="AB9" s="64"/>
      <c r="AC9" s="15"/>
      <c r="AD9" s="15"/>
      <c r="AE9" s="15"/>
      <c r="AF9" s="15"/>
      <c r="AG9" s="15"/>
      <c r="AK9" s="9"/>
    </row>
    <row r="10" spans="1:41" ht="16.5" customHeight="1">
      <c r="A10" s="69"/>
      <c r="B10" s="5" t="s">
        <v>200</v>
      </c>
      <c r="C10" s="15"/>
      <c r="D10" s="64"/>
      <c r="E10" s="15"/>
      <c r="F10" s="15"/>
      <c r="G10" s="15"/>
      <c r="H10" s="15"/>
      <c r="I10" s="15"/>
      <c r="J10" s="64"/>
      <c r="K10" s="15"/>
      <c r="L10" s="15"/>
      <c r="M10" s="15"/>
      <c r="N10" s="15"/>
      <c r="O10" s="15"/>
      <c r="P10" s="64"/>
      <c r="Q10" s="15"/>
      <c r="R10" s="15"/>
      <c r="S10" s="15"/>
      <c r="T10" s="15"/>
      <c r="U10" s="15"/>
      <c r="V10" s="64"/>
      <c r="W10" s="15"/>
      <c r="X10" s="15"/>
      <c r="Y10" s="15"/>
      <c r="Z10" s="15"/>
      <c r="AA10" s="15"/>
      <c r="AB10" s="64"/>
      <c r="AC10" s="15"/>
      <c r="AD10" s="15"/>
      <c r="AE10" s="15"/>
      <c r="AF10" s="15"/>
      <c r="AG10" s="15"/>
      <c r="AH10" s="3">
        <f t="shared" ref="AH10:AH39" si="5">COUNTIF(Q11:S11,$AK$2)</f>
        <v>0</v>
      </c>
      <c r="AI10" s="3">
        <f>COUNTIF(W10:Z10,$AK$2)+COUNTIF(AD10,$AK$2)+COUNTIF(AG13,$AK$2)+COUNTIF(I10,$AK$2)</f>
        <v>0</v>
      </c>
      <c r="AJ10" s="3" t="e">
        <f>COUNTIF(V10,$AK$2)+COUNTIF(#REF!,$AK$2)+COUNTIF(#REF!,$AK$2)</f>
        <v>#REF!</v>
      </c>
      <c r="AK10" s="9" t="s">
        <v>41</v>
      </c>
      <c r="AL10" s="3">
        <f>COUNTIF(Q10:R10,$AK$2)+COUNTIF(S10,$AK$2)</f>
        <v>0</v>
      </c>
      <c r="AM10" s="3">
        <f>COUNTIF(U10,$AK$2)+COUNTIF(AA10,$AK$2)+COUNTIF(AG13,$AK$2)+COUNTIF(F10,$AK$2)</f>
        <v>0</v>
      </c>
      <c r="AN10" s="3">
        <f t="shared" si="2"/>
        <v>0</v>
      </c>
      <c r="AO10" s="3" t="e">
        <f>COUNTIF(#REF!,$AK$2)+COUNTIF(M10,$AK$2)+COUNTIF(G10,$AK$2)+COUNTIF(AC10,$AK$2)+COUNTIF(J10,$AK$2)</f>
        <v>#REF!</v>
      </c>
    </row>
    <row r="11" spans="1:41" ht="16.5">
      <c r="A11" s="67" t="s">
        <v>51</v>
      </c>
      <c r="B11" s="5" t="s">
        <v>41</v>
      </c>
      <c r="C11" s="15" t="s">
        <v>42</v>
      </c>
      <c r="D11" s="15" t="s">
        <v>43</v>
      </c>
      <c r="E11" s="15" t="s">
        <v>44</v>
      </c>
      <c r="F11" s="15" t="s">
        <v>35</v>
      </c>
      <c r="G11" s="15" t="s">
        <v>42</v>
      </c>
      <c r="H11" s="15" t="s">
        <v>43</v>
      </c>
      <c r="I11" s="15" t="s">
        <v>42</v>
      </c>
      <c r="J11" s="15" t="s">
        <v>43</v>
      </c>
      <c r="K11" s="15" t="s">
        <v>44</v>
      </c>
      <c r="L11" s="15" t="s">
        <v>35</v>
      </c>
      <c r="M11" s="15" t="s">
        <v>42</v>
      </c>
      <c r="N11" s="15" t="s">
        <v>44</v>
      </c>
      <c r="O11" s="15" t="s">
        <v>42</v>
      </c>
      <c r="P11" s="15" t="s">
        <v>43</v>
      </c>
      <c r="Q11" s="15" t="s">
        <v>44</v>
      </c>
      <c r="R11" s="15" t="s">
        <v>43</v>
      </c>
      <c r="S11" s="15" t="s">
        <v>42</v>
      </c>
      <c r="T11" s="15" t="s">
        <v>35</v>
      </c>
      <c r="U11" s="15" t="s">
        <v>42</v>
      </c>
      <c r="V11" s="15" t="s">
        <v>43</v>
      </c>
      <c r="W11" s="15" t="s">
        <v>44</v>
      </c>
      <c r="X11" s="15" t="s">
        <v>49</v>
      </c>
      <c r="Y11" s="15" t="s">
        <v>42</v>
      </c>
      <c r="Z11" s="15" t="s">
        <v>35</v>
      </c>
      <c r="AA11" s="15" t="s">
        <v>42</v>
      </c>
      <c r="AB11" s="15" t="s">
        <v>43</v>
      </c>
      <c r="AC11" s="15" t="s">
        <v>44</v>
      </c>
      <c r="AD11" s="15" t="s">
        <v>35</v>
      </c>
      <c r="AE11" s="15" t="s">
        <v>47</v>
      </c>
      <c r="AF11" s="15" t="s">
        <v>49</v>
      </c>
      <c r="AG11" s="15" t="s">
        <v>46</v>
      </c>
      <c r="AH11" s="3">
        <f t="shared" si="5"/>
        <v>1</v>
      </c>
      <c r="AI11" s="3" t="e">
        <f>COUNTIF(W11:Z11,$AK$2)+COUNTIF(#REF!,$AK$2)+COUNTIF(AG11,$AK$2)+COUNTIF(I11,$AK$2)</f>
        <v>#REF!</v>
      </c>
      <c r="AJ11" s="3">
        <f>COUNTIF(V12,$AK$2)+COUNTIF(Y11,$AK$2)+COUNTIF(N11,$AK$2)</f>
        <v>0</v>
      </c>
      <c r="AK11" s="8" t="s">
        <v>45</v>
      </c>
      <c r="AL11" s="3">
        <f>COUNTIF(Q11:R11,$AK$2)+COUNTIF(S11,$AK$2)</f>
        <v>0</v>
      </c>
      <c r="AM11" s="3">
        <f t="shared" si="4"/>
        <v>1</v>
      </c>
      <c r="AN11" s="3" t="e">
        <f>COUNTIF(D11,$AK$2)+COUNTIF(#REF!,$AK$2)</f>
        <v>#REF!</v>
      </c>
      <c r="AO11" s="3">
        <f>COUNTIF(L10,$AK$2)+COUNTIF(M11,$AK$2)+COUNTIF(G11,$AK$2)+COUNTIF(AC11,$AK$2)+COUNTIF(J11,$AK$2)</f>
        <v>0</v>
      </c>
    </row>
    <row r="12" spans="1:41" ht="16.5">
      <c r="A12" s="68"/>
      <c r="B12" s="5" t="s">
        <v>45</v>
      </c>
      <c r="C12" s="15" t="s">
        <v>43</v>
      </c>
      <c r="D12" s="15" t="s">
        <v>46</v>
      </c>
      <c r="E12" s="15" t="s">
        <v>35</v>
      </c>
      <c r="F12" s="15" t="s">
        <v>47</v>
      </c>
      <c r="G12" s="15" t="s">
        <v>44</v>
      </c>
      <c r="H12" s="15" t="s">
        <v>42</v>
      </c>
      <c r="I12" s="15" t="s">
        <v>43</v>
      </c>
      <c r="J12" s="15" t="s">
        <v>46</v>
      </c>
      <c r="K12" s="15" t="s">
        <v>35</v>
      </c>
      <c r="L12" s="15" t="s">
        <v>49</v>
      </c>
      <c r="M12" s="15" t="s">
        <v>44</v>
      </c>
      <c r="N12" s="15" t="s">
        <v>42</v>
      </c>
      <c r="O12" s="15" t="s">
        <v>43</v>
      </c>
      <c r="P12" s="15" t="s">
        <v>46</v>
      </c>
      <c r="Q12" s="15" t="s">
        <v>35</v>
      </c>
      <c r="R12" s="15" t="s">
        <v>49</v>
      </c>
      <c r="S12" s="15" t="s">
        <v>44</v>
      </c>
      <c r="T12" s="15" t="s">
        <v>42</v>
      </c>
      <c r="U12" s="15" t="s">
        <v>43</v>
      </c>
      <c r="V12" s="15" t="s">
        <v>42</v>
      </c>
      <c r="W12" s="15" t="s">
        <v>35</v>
      </c>
      <c r="X12" s="15" t="s">
        <v>47</v>
      </c>
      <c r="Y12" s="15" t="s">
        <v>44</v>
      </c>
      <c r="Z12" s="15" t="s">
        <v>42</v>
      </c>
      <c r="AA12" s="15" t="s">
        <v>43</v>
      </c>
      <c r="AB12" s="15" t="s">
        <v>46</v>
      </c>
      <c r="AC12" s="15" t="s">
        <v>35</v>
      </c>
      <c r="AD12" s="15" t="s">
        <v>47</v>
      </c>
      <c r="AE12" s="15" t="s">
        <v>44</v>
      </c>
      <c r="AF12" s="15" t="s">
        <v>42</v>
      </c>
      <c r="AG12" s="15" t="s">
        <v>43</v>
      </c>
      <c r="AH12" s="3">
        <f>COUNTIF(Q13:S13,$AK$2)</f>
        <v>1</v>
      </c>
      <c r="AI12" s="3">
        <f>COUNTIF(W12:Z12,$AK$2)+COUNTIF(AD11,$AK$2)+COUNTIF(AG12,$AK$2)+COUNTIF(I12,$AK$2)</f>
        <v>2</v>
      </c>
      <c r="AJ12" s="3" t="e">
        <f>COUNTIF(#REF!,$AK$2)+COUNTIF(Y12,$AK$2)+COUNTIF(N12,$AK$2)</f>
        <v>#REF!</v>
      </c>
      <c r="AK12" s="8" t="s">
        <v>48</v>
      </c>
      <c r="AL12" s="3">
        <f>COUNTIF(Q12:R12,$AK$2)+COUNTIF(S12,$AK$2)</f>
        <v>1</v>
      </c>
      <c r="AM12" s="3">
        <f t="shared" si="4"/>
        <v>0</v>
      </c>
      <c r="AN12" s="3">
        <f>COUNTIF(D12,$AK$2)+COUNTIF(T11,$AK$2)</f>
        <v>1</v>
      </c>
      <c r="AO12" s="3">
        <f t="shared" si="3"/>
        <v>1</v>
      </c>
    </row>
    <row r="13" spans="1:41" ht="16.5">
      <c r="A13" s="68"/>
      <c r="B13" s="5" t="s">
        <v>48</v>
      </c>
      <c r="C13" s="15" t="s">
        <v>49</v>
      </c>
      <c r="D13" s="15" t="s">
        <v>35</v>
      </c>
      <c r="E13" s="15" t="s">
        <v>42</v>
      </c>
      <c r="F13" s="15" t="s">
        <v>43</v>
      </c>
      <c r="G13" s="15" t="s">
        <v>35</v>
      </c>
      <c r="H13" s="15" t="s">
        <v>46</v>
      </c>
      <c r="I13" s="15" t="s">
        <v>49</v>
      </c>
      <c r="J13" s="15" t="s">
        <v>35</v>
      </c>
      <c r="K13" s="15" t="s">
        <v>42</v>
      </c>
      <c r="L13" s="15" t="s">
        <v>43</v>
      </c>
      <c r="M13" s="15" t="s">
        <v>35</v>
      </c>
      <c r="N13" s="15" t="s">
        <v>43</v>
      </c>
      <c r="O13" s="15" t="s">
        <v>49</v>
      </c>
      <c r="P13" s="15" t="s">
        <v>35</v>
      </c>
      <c r="Q13" s="15" t="s">
        <v>42</v>
      </c>
      <c r="R13" s="15" t="s">
        <v>47</v>
      </c>
      <c r="S13" s="15" t="s">
        <v>35</v>
      </c>
      <c r="T13" s="15" t="s">
        <v>43</v>
      </c>
      <c r="U13" s="56" t="s">
        <v>35</v>
      </c>
      <c r="V13" s="15" t="s">
        <v>46</v>
      </c>
      <c r="W13" s="15" t="s">
        <v>42</v>
      </c>
      <c r="X13" s="15" t="s">
        <v>43</v>
      </c>
      <c r="Y13" s="15" t="s">
        <v>46</v>
      </c>
      <c r="Z13" s="15" t="s">
        <v>43</v>
      </c>
      <c r="AA13" s="15" t="s">
        <v>49</v>
      </c>
      <c r="AB13" s="15" t="s">
        <v>35</v>
      </c>
      <c r="AC13" s="15" t="s">
        <v>42</v>
      </c>
      <c r="AD13" s="15" t="s">
        <v>43</v>
      </c>
      <c r="AE13" s="15" t="s">
        <v>42</v>
      </c>
      <c r="AF13" s="15" t="s">
        <v>43</v>
      </c>
      <c r="AG13" s="15" t="s">
        <v>49</v>
      </c>
      <c r="AH13" s="3" t="e">
        <f>COUNTIF(#REF!,$AK$2)</f>
        <v>#REF!</v>
      </c>
      <c r="AI13" s="3" t="e">
        <f>COUNTIF(W13:Z13,$AK$2)+COUNTIF(AD13,$AK$2)+COUNTIF(#REF!,$AK$2)+COUNTIF(I13,$AK$2)</f>
        <v>#REF!</v>
      </c>
      <c r="AJ13" s="3">
        <f>COUNTIF(V13,$AK$2)+COUNTIF(Y13,$AK$2)+COUNTIF(N10,$AK$2)</f>
        <v>0</v>
      </c>
      <c r="AK13" s="8" t="s">
        <v>50</v>
      </c>
      <c r="AL13" s="3">
        <f t="shared" ref="AL13:AL40" si="6">COUNTIF(Q13:R13,$AK$2)+COUNTIF(S13,$AK$2)</f>
        <v>1</v>
      </c>
      <c r="AM13" s="3" t="e">
        <f>COUNTIF(#REF!,$AK$2)+COUNTIF(AA13,$AK$2)+COUNTIF(#REF!,$AK$2)+COUNTIF(F3,$AK$2)</f>
        <v>#REF!</v>
      </c>
      <c r="AN13" s="3">
        <f t="shared" si="2"/>
        <v>1</v>
      </c>
      <c r="AO13" s="3">
        <f t="shared" si="3"/>
        <v>3</v>
      </c>
    </row>
    <row r="14" spans="1:41" ht="16.5" customHeight="1">
      <c r="A14" s="68"/>
      <c r="B14" s="5" t="s">
        <v>50</v>
      </c>
      <c r="C14" s="15" t="s">
        <v>46</v>
      </c>
      <c r="D14" s="15" t="s">
        <v>49</v>
      </c>
      <c r="E14" s="15" t="s">
        <v>43</v>
      </c>
      <c r="F14" s="15" t="s">
        <v>44</v>
      </c>
      <c r="G14" s="15" t="s">
        <v>47</v>
      </c>
      <c r="H14" s="15" t="s">
        <v>44</v>
      </c>
      <c r="I14" s="15" t="s">
        <v>35</v>
      </c>
      <c r="J14" s="15" t="s">
        <v>49</v>
      </c>
      <c r="K14" s="15" t="s">
        <v>43</v>
      </c>
      <c r="L14" s="15" t="s">
        <v>46</v>
      </c>
      <c r="M14" s="15" t="s">
        <v>47</v>
      </c>
      <c r="N14" s="15" t="s">
        <v>35</v>
      </c>
      <c r="O14" s="15" t="s">
        <v>35</v>
      </c>
      <c r="P14" s="15" t="s">
        <v>49</v>
      </c>
      <c r="Q14" s="15" t="s">
        <v>43</v>
      </c>
      <c r="R14" s="15" t="s">
        <v>46</v>
      </c>
      <c r="S14" s="15" t="s">
        <v>47</v>
      </c>
      <c r="T14" s="15" t="s">
        <v>44</v>
      </c>
      <c r="U14" s="57" t="s">
        <v>49</v>
      </c>
      <c r="V14" s="15" t="s">
        <v>49</v>
      </c>
      <c r="W14" s="15" t="s">
        <v>43</v>
      </c>
      <c r="X14" s="15" t="s">
        <v>46</v>
      </c>
      <c r="Y14" s="15" t="s">
        <v>49</v>
      </c>
      <c r="Z14" s="15" t="s">
        <v>44</v>
      </c>
      <c r="AA14" s="15" t="s">
        <v>35</v>
      </c>
      <c r="AB14" s="15" t="s">
        <v>49</v>
      </c>
      <c r="AC14" s="15" t="s">
        <v>43</v>
      </c>
      <c r="AD14" s="15" t="s">
        <v>46</v>
      </c>
      <c r="AE14" s="15" t="s">
        <v>35</v>
      </c>
      <c r="AF14" s="15" t="s">
        <v>44</v>
      </c>
      <c r="AG14" s="15" t="s">
        <v>42</v>
      </c>
      <c r="AK14" s="9"/>
    </row>
    <row r="15" spans="1:41" ht="16.5">
      <c r="A15" s="68"/>
      <c r="B15" s="5" t="s">
        <v>57</v>
      </c>
      <c r="C15" s="24"/>
      <c r="D15" s="15"/>
      <c r="E15" s="15" t="s">
        <v>49</v>
      </c>
      <c r="F15" s="15"/>
      <c r="G15" s="15"/>
      <c r="H15" s="24"/>
      <c r="I15" s="24"/>
      <c r="J15" s="15" t="s">
        <v>44</v>
      </c>
      <c r="K15" s="15" t="s">
        <v>47</v>
      </c>
      <c r="L15" s="15"/>
      <c r="M15" s="15"/>
      <c r="N15" s="24"/>
      <c r="O15" s="24"/>
      <c r="P15" s="15"/>
      <c r="Q15" s="15" t="s">
        <v>49</v>
      </c>
      <c r="R15" s="15"/>
      <c r="S15" s="15"/>
      <c r="T15" s="24"/>
      <c r="U15" s="24"/>
      <c r="V15" s="15"/>
      <c r="W15" s="15" t="s">
        <v>49</v>
      </c>
      <c r="X15" s="15"/>
      <c r="Y15" s="15"/>
      <c r="Z15" s="24"/>
      <c r="AA15" s="24"/>
      <c r="AB15" s="15"/>
      <c r="AC15" s="15" t="s">
        <v>49</v>
      </c>
      <c r="AD15" s="15"/>
      <c r="AE15" s="15"/>
      <c r="AF15" s="15" t="s">
        <v>46</v>
      </c>
      <c r="AG15" s="24"/>
      <c r="AK15" s="9"/>
    </row>
    <row r="16" spans="1:41" ht="16.5">
      <c r="A16" s="68"/>
      <c r="B16" s="5" t="s">
        <v>58</v>
      </c>
      <c r="C16" s="64" t="s">
        <v>60</v>
      </c>
      <c r="D16" s="15"/>
      <c r="E16" s="15"/>
      <c r="F16" s="15"/>
      <c r="G16" s="15"/>
      <c r="H16" s="24"/>
      <c r="I16" s="64" t="s">
        <v>61</v>
      </c>
      <c r="J16" s="15"/>
      <c r="K16" s="15"/>
      <c r="L16" s="15"/>
      <c r="M16" s="15"/>
      <c r="N16" s="24"/>
      <c r="O16" s="64" t="s">
        <v>61</v>
      </c>
      <c r="P16" s="15"/>
      <c r="Q16" s="15"/>
      <c r="R16" s="15"/>
      <c r="S16" s="15"/>
      <c r="T16" s="24"/>
      <c r="U16" s="64" t="s">
        <v>60</v>
      </c>
      <c r="V16" s="15"/>
      <c r="W16" s="15"/>
      <c r="X16" s="15"/>
      <c r="Y16" s="15"/>
      <c r="Z16" s="24"/>
      <c r="AA16" s="64" t="s">
        <v>60</v>
      </c>
      <c r="AB16" s="15"/>
      <c r="AC16" s="15"/>
      <c r="AD16" s="15"/>
      <c r="AE16" s="15"/>
      <c r="AF16" s="15"/>
      <c r="AG16" s="64" t="s">
        <v>60</v>
      </c>
      <c r="AK16" s="9"/>
    </row>
    <row r="17" spans="1:41" ht="16.5" customHeight="1">
      <c r="A17" s="68"/>
      <c r="B17" s="5" t="s">
        <v>59</v>
      </c>
      <c r="C17" s="64"/>
      <c r="D17" s="15"/>
      <c r="E17" s="15"/>
      <c r="F17" s="15"/>
      <c r="G17" s="15"/>
      <c r="H17" s="15"/>
      <c r="I17" s="64"/>
      <c r="J17" s="15"/>
      <c r="K17" s="15"/>
      <c r="L17" s="15"/>
      <c r="M17" s="15"/>
      <c r="N17" s="15"/>
      <c r="O17" s="64"/>
      <c r="P17" s="15"/>
      <c r="Q17" s="15"/>
      <c r="R17" s="15"/>
      <c r="S17" s="15"/>
      <c r="T17" s="15"/>
      <c r="U17" s="64"/>
      <c r="V17" s="15"/>
      <c r="W17" s="15"/>
      <c r="X17" s="15"/>
      <c r="Y17" s="15"/>
      <c r="Z17" s="15"/>
      <c r="AA17" s="64"/>
      <c r="AB17" s="15"/>
      <c r="AC17" s="15"/>
      <c r="AD17" s="15"/>
      <c r="AE17" s="15"/>
      <c r="AF17" s="15"/>
      <c r="AG17" s="64"/>
      <c r="AH17" s="3">
        <f t="shared" si="5"/>
        <v>0</v>
      </c>
      <c r="AI17" s="3" t="e">
        <f>COUNTIF(W17:Z17,$AK$2)+COUNTIF(AD17,$AK$2)+COUNTIF(#REF!,$AK$2)+COUNTIF(I17,$AK$2)</f>
        <v>#REF!</v>
      </c>
      <c r="AJ17" s="3" t="e">
        <f>COUNTIF(V17,$AK$2)+COUNTIF(Y17,$AK$2)+COUNTIF(#REF!,$AK$2)</f>
        <v>#REF!</v>
      </c>
      <c r="AK17" s="9" t="s">
        <v>41</v>
      </c>
      <c r="AL17" s="3">
        <f>COUNTIF(Q17:R17,$AK$2)+COUNTIF(S17,$AK$2)</f>
        <v>0</v>
      </c>
      <c r="AM17" s="3" t="e">
        <f>COUNTIF(U17,$AK$2)+COUNTIF(AA17,$AK$2)+COUNTIF(#REF!,$AK$2)+COUNTIF(F17,$AK$2)</f>
        <v>#REF!</v>
      </c>
      <c r="AN17" s="3">
        <f>COUNTIF(D17,$AK$2)+COUNTIF(T20,$AK$2)</f>
        <v>0</v>
      </c>
      <c r="AO17" s="3" t="e">
        <f>COUNTIF(L17,$AK$2)+COUNTIF(M17,$AK$2)+COUNTIF(#REF!,$AK$2)+COUNTIF(AC17,$AK$2)+COUNTIF(J17,$AK$2)</f>
        <v>#REF!</v>
      </c>
    </row>
    <row r="18" spans="1:41" ht="16.5">
      <c r="A18" s="69"/>
      <c r="B18" s="5" t="s">
        <v>200</v>
      </c>
      <c r="C18" s="64"/>
      <c r="D18" s="15"/>
      <c r="E18" s="15"/>
      <c r="F18" s="15"/>
      <c r="G18" s="15"/>
      <c r="H18" s="15"/>
      <c r="I18" s="64"/>
      <c r="J18" s="15"/>
      <c r="K18" s="15"/>
      <c r="L18" s="15"/>
      <c r="M18" s="15"/>
      <c r="N18" s="15"/>
      <c r="O18" s="64"/>
      <c r="P18" s="15"/>
      <c r="Q18" s="15"/>
      <c r="R18" s="15"/>
      <c r="S18" s="15"/>
      <c r="T18" s="15"/>
      <c r="U18" s="64"/>
      <c r="V18" s="15"/>
      <c r="W18" s="15"/>
      <c r="X18" s="15"/>
      <c r="Y18" s="15"/>
      <c r="Z18" s="15"/>
      <c r="AA18" s="64"/>
      <c r="AB18" s="15"/>
      <c r="AC18" s="15"/>
      <c r="AD18" s="15"/>
      <c r="AE18" s="15"/>
      <c r="AF18" s="15"/>
      <c r="AG18" s="64"/>
      <c r="AH18" s="3">
        <f>COUNTIF(Q19:S19,$AK$2)</f>
        <v>1</v>
      </c>
      <c r="AI18" s="3">
        <f>COUNTIF(W18:Z18,$AK$2)+COUNTIF(AD18,$AK$2)+COUNTIF(AG17,$AK$2)+COUNTIF(I18,$AK$2)</f>
        <v>0</v>
      </c>
      <c r="AJ18" s="3">
        <f>COUNTIF(V18,$AK$2)+COUNTIF(Y18,$AK$2)+COUNTIF(N17,$AK$2)</f>
        <v>0</v>
      </c>
      <c r="AK18" s="8" t="s">
        <v>45</v>
      </c>
      <c r="AL18" s="3">
        <f t="shared" si="6"/>
        <v>0</v>
      </c>
      <c r="AM18" s="3">
        <f>COUNTIF(U18,$AK$2)+COUNTIF(AA18,$AK$2)+COUNTIF(AG17,$AK$2)+COUNTIF(F18,$AK$2)</f>
        <v>0</v>
      </c>
      <c r="AN18" s="3" t="e">
        <f>COUNTIF(D18,$AK$2)+COUNTIF(#REF!,$AK$2)</f>
        <v>#REF!</v>
      </c>
      <c r="AO18" s="3">
        <f t="shared" si="3"/>
        <v>0</v>
      </c>
    </row>
    <row r="19" spans="1:41" ht="16.5">
      <c r="A19" s="67" t="s">
        <v>52</v>
      </c>
      <c r="B19" s="5" t="s">
        <v>41</v>
      </c>
      <c r="C19" s="15" t="s">
        <v>43</v>
      </c>
      <c r="D19" s="15" t="s">
        <v>44</v>
      </c>
      <c r="E19" s="15" t="s">
        <v>35</v>
      </c>
      <c r="F19" s="15" t="s">
        <v>42</v>
      </c>
      <c r="G19" s="15" t="s">
        <v>43</v>
      </c>
      <c r="H19" s="15" t="s">
        <v>49</v>
      </c>
      <c r="I19" s="15" t="s">
        <v>47</v>
      </c>
      <c r="J19" s="15" t="s">
        <v>44</v>
      </c>
      <c r="K19" s="15" t="s">
        <v>35</v>
      </c>
      <c r="L19" s="15" t="s">
        <v>42</v>
      </c>
      <c r="M19" s="15" t="s">
        <v>35</v>
      </c>
      <c r="N19" s="15" t="s">
        <v>43</v>
      </c>
      <c r="O19" s="15" t="s">
        <v>43</v>
      </c>
      <c r="P19" s="15" t="s">
        <v>44</v>
      </c>
      <c r="Q19" s="15" t="s">
        <v>46</v>
      </c>
      <c r="R19" s="15" t="s">
        <v>42</v>
      </c>
      <c r="S19" s="15" t="s">
        <v>35</v>
      </c>
      <c r="T19" s="15" t="s">
        <v>49</v>
      </c>
      <c r="U19" s="15" t="s">
        <v>43</v>
      </c>
      <c r="V19" s="15" t="s">
        <v>44</v>
      </c>
      <c r="W19" s="15" t="s">
        <v>35</v>
      </c>
      <c r="X19" s="15" t="s">
        <v>42</v>
      </c>
      <c r="Y19" s="15" t="s">
        <v>35</v>
      </c>
      <c r="Z19" s="15" t="s">
        <v>49</v>
      </c>
      <c r="AA19" s="15" t="s">
        <v>43</v>
      </c>
      <c r="AB19" s="15" t="s">
        <v>49</v>
      </c>
      <c r="AC19" s="15" t="s">
        <v>35</v>
      </c>
      <c r="AD19" s="15" t="s">
        <v>42</v>
      </c>
      <c r="AE19" s="15" t="s">
        <v>35</v>
      </c>
      <c r="AF19" s="15" t="s">
        <v>42</v>
      </c>
      <c r="AG19" s="15" t="s">
        <v>43</v>
      </c>
      <c r="AH19" s="3">
        <f t="shared" si="5"/>
        <v>0</v>
      </c>
      <c r="AI19" s="3">
        <f>COUNTIF(W19:Z19,$AK$2)+COUNTIF(AD19,$AK$2)+COUNTIF(AG19,$AK$2)+COUNTIF(I19,$AK$2)</f>
        <v>2</v>
      </c>
      <c r="AJ19" s="3">
        <f>COUNTIF(V11,$AK$2)+COUNTIF(Y19,$AK$2)+COUNTIF(N18,$AK$2)</f>
        <v>1</v>
      </c>
      <c r="AK19" s="8" t="s">
        <v>48</v>
      </c>
      <c r="AL19" s="3">
        <f>COUNTIF(Q19:R19,$AK$2)+COUNTIF(S19,$AK$2)</f>
        <v>1</v>
      </c>
      <c r="AM19" s="3">
        <f t="shared" si="4"/>
        <v>0</v>
      </c>
      <c r="AN19" s="3" t="e">
        <f>COUNTIF(#REF!,$AK$2)+COUNTIF(T19,$AK$2)</f>
        <v>#REF!</v>
      </c>
      <c r="AO19" s="3">
        <f>COUNTIF(L19,$AK$2)+COUNTIF(M19,$AK$2)+COUNTIF(G17,$AK$2)+COUNTIF(AC19,$AK$2)+COUNTIF(J19,$AK$2)</f>
        <v>2</v>
      </c>
    </row>
    <row r="20" spans="1:41" ht="16.5">
      <c r="A20" s="68"/>
      <c r="B20" s="5" t="s">
        <v>45</v>
      </c>
      <c r="C20" s="15" t="s">
        <v>46</v>
      </c>
      <c r="D20" s="15" t="s">
        <v>35</v>
      </c>
      <c r="E20" s="15" t="s">
        <v>47</v>
      </c>
      <c r="F20" s="15" t="s">
        <v>44</v>
      </c>
      <c r="G20" s="15" t="s">
        <v>42</v>
      </c>
      <c r="H20" s="15" t="s">
        <v>43</v>
      </c>
      <c r="I20" s="15" t="s">
        <v>46</v>
      </c>
      <c r="J20" s="15" t="s">
        <v>35</v>
      </c>
      <c r="K20" s="15" t="s">
        <v>49</v>
      </c>
      <c r="L20" s="15" t="s">
        <v>44</v>
      </c>
      <c r="M20" s="15" t="s">
        <v>42</v>
      </c>
      <c r="N20" s="15" t="s">
        <v>49</v>
      </c>
      <c r="O20" s="15" t="s">
        <v>46</v>
      </c>
      <c r="P20" s="15" t="s">
        <v>35</v>
      </c>
      <c r="Q20" s="15" t="s">
        <v>47</v>
      </c>
      <c r="R20" s="15" t="s">
        <v>44</v>
      </c>
      <c r="S20" s="15" t="s">
        <v>42</v>
      </c>
      <c r="T20" s="15" t="s">
        <v>43</v>
      </c>
      <c r="U20" s="15" t="s">
        <v>46</v>
      </c>
      <c r="V20" s="15" t="s">
        <v>35</v>
      </c>
      <c r="W20" s="15" t="s">
        <v>47</v>
      </c>
      <c r="X20" s="15" t="s">
        <v>44</v>
      </c>
      <c r="Y20" s="15" t="s">
        <v>42</v>
      </c>
      <c r="Z20" s="15" t="s">
        <v>43</v>
      </c>
      <c r="AA20" s="15" t="s">
        <v>46</v>
      </c>
      <c r="AB20" s="15" t="s">
        <v>35</v>
      </c>
      <c r="AC20" s="15" t="s">
        <v>47</v>
      </c>
      <c r="AD20" s="15" t="s">
        <v>44</v>
      </c>
      <c r="AE20" s="15" t="s">
        <v>42</v>
      </c>
      <c r="AF20" s="15" t="s">
        <v>43</v>
      </c>
      <c r="AG20" s="15" t="s">
        <v>46</v>
      </c>
      <c r="AH20" s="3" t="e">
        <f>COUNTIF(#REF!,$AK$2)</f>
        <v>#REF!</v>
      </c>
      <c r="AI20" s="3">
        <f>COUNTIF(W20:Z20,$AK$2)+COUNTIF(AD20,$AK$2)+COUNTIF(AG20,$AK$2)+COUNTIF(I20,$AK$2)</f>
        <v>0</v>
      </c>
      <c r="AJ20" s="3" t="e">
        <f>COUNTIF(V20,$AK$2)+COUNTIF(Y20,$AK$2)+COUNTIF(#REF!,$AK$2)</f>
        <v>#REF!</v>
      </c>
      <c r="AK20" s="8" t="s">
        <v>50</v>
      </c>
      <c r="AL20" s="3">
        <f>COUNTIF(Q20:R20,$AK$2)+COUNTIF(S20,$AK$2)</f>
        <v>0</v>
      </c>
      <c r="AM20" s="3" t="e">
        <f>COUNTIF(U20,$AK$2)+COUNTIF(#REF!,$AK$2)+COUNTIF(AG20,$AK$2)+COUNTIF(F20,$AK$2)</f>
        <v>#REF!</v>
      </c>
      <c r="AN20" s="3">
        <f>COUNTIF(D20,$AK$2)+COUNTIF(T18,$AK$2)</f>
        <v>1</v>
      </c>
      <c r="AO20" s="3">
        <f t="shared" si="3"/>
        <v>1</v>
      </c>
    </row>
    <row r="21" spans="1:41" ht="16.5" customHeight="1">
      <c r="A21" s="68"/>
      <c r="B21" s="5" t="s">
        <v>48</v>
      </c>
      <c r="C21" s="15" t="s">
        <v>35</v>
      </c>
      <c r="D21" s="15" t="s">
        <v>42</v>
      </c>
      <c r="E21" s="15" t="s">
        <v>43</v>
      </c>
      <c r="F21" s="15" t="s">
        <v>35</v>
      </c>
      <c r="G21" s="15" t="s">
        <v>46</v>
      </c>
      <c r="H21" s="15" t="s">
        <v>42</v>
      </c>
      <c r="I21" s="15" t="s">
        <v>35</v>
      </c>
      <c r="J21" s="15" t="s">
        <v>42</v>
      </c>
      <c r="K21" s="15" t="s">
        <v>43</v>
      </c>
      <c r="L21" s="15" t="s">
        <v>35</v>
      </c>
      <c r="M21" s="15" t="s">
        <v>43</v>
      </c>
      <c r="N21" s="15" t="s">
        <v>42</v>
      </c>
      <c r="O21" s="15" t="s">
        <v>35</v>
      </c>
      <c r="P21" s="15" t="s">
        <v>42</v>
      </c>
      <c r="Q21" s="15" t="s">
        <v>43</v>
      </c>
      <c r="R21" s="15" t="s">
        <v>35</v>
      </c>
      <c r="S21" s="15" t="s">
        <v>43</v>
      </c>
      <c r="T21" s="15" t="s">
        <v>49</v>
      </c>
      <c r="U21" s="15" t="s">
        <v>35</v>
      </c>
      <c r="V21" s="15" t="s">
        <v>46</v>
      </c>
      <c r="W21" s="15" t="s">
        <v>43</v>
      </c>
      <c r="X21" s="15" t="s">
        <v>35</v>
      </c>
      <c r="Y21" s="15" t="s">
        <v>43</v>
      </c>
      <c r="Z21" s="15" t="s">
        <v>46</v>
      </c>
      <c r="AA21" s="15" t="s">
        <v>35</v>
      </c>
      <c r="AB21" s="15" t="s">
        <v>42</v>
      </c>
      <c r="AC21" s="15" t="s">
        <v>43</v>
      </c>
      <c r="AD21" s="15" t="s">
        <v>35</v>
      </c>
      <c r="AE21" s="15" t="s">
        <v>43</v>
      </c>
      <c r="AF21" s="15" t="s">
        <v>49</v>
      </c>
      <c r="AG21" s="15" t="s">
        <v>35</v>
      </c>
      <c r="AK21" s="9"/>
    </row>
    <row r="22" spans="1:41" ht="16.5">
      <c r="A22" s="68"/>
      <c r="B22" s="5" t="s">
        <v>50</v>
      </c>
      <c r="C22" s="15" t="s">
        <v>49</v>
      </c>
      <c r="D22" s="15" t="s">
        <v>43</v>
      </c>
      <c r="E22" s="15" t="s">
        <v>46</v>
      </c>
      <c r="F22" s="15" t="s">
        <v>47</v>
      </c>
      <c r="G22" s="15" t="s">
        <v>44</v>
      </c>
      <c r="H22" s="15" t="s">
        <v>35</v>
      </c>
      <c r="I22" s="15" t="s">
        <v>49</v>
      </c>
      <c r="J22" s="15" t="s">
        <v>43</v>
      </c>
      <c r="K22" s="15" t="s">
        <v>46</v>
      </c>
      <c r="L22" s="15" t="s">
        <v>47</v>
      </c>
      <c r="M22" s="15" t="s">
        <v>44</v>
      </c>
      <c r="N22" s="15" t="s">
        <v>46</v>
      </c>
      <c r="O22" s="15" t="s">
        <v>49</v>
      </c>
      <c r="P22" s="15" t="s">
        <v>43</v>
      </c>
      <c r="Q22" s="15" t="s">
        <v>35</v>
      </c>
      <c r="R22" s="15" t="s">
        <v>46</v>
      </c>
      <c r="S22" s="15" t="s">
        <v>44</v>
      </c>
      <c r="T22" s="15" t="s">
        <v>42</v>
      </c>
      <c r="U22" s="15" t="s">
        <v>49</v>
      </c>
      <c r="V22" s="15" t="s">
        <v>43</v>
      </c>
      <c r="W22" s="15" t="s">
        <v>46</v>
      </c>
      <c r="X22" s="15" t="s">
        <v>47</v>
      </c>
      <c r="Y22" s="15" t="s">
        <v>44</v>
      </c>
      <c r="Z22" s="15" t="s">
        <v>42</v>
      </c>
      <c r="AA22" s="15" t="s">
        <v>49</v>
      </c>
      <c r="AB22" s="15" t="s">
        <v>43</v>
      </c>
      <c r="AC22" s="15" t="s">
        <v>46</v>
      </c>
      <c r="AD22" s="15" t="s">
        <v>47</v>
      </c>
      <c r="AE22" s="15" t="s">
        <v>44</v>
      </c>
      <c r="AF22" s="15" t="s">
        <v>35</v>
      </c>
      <c r="AG22" s="15" t="s">
        <v>49</v>
      </c>
      <c r="AK22" s="9"/>
    </row>
    <row r="23" spans="1:41" ht="16.5">
      <c r="A23" s="68"/>
      <c r="B23" s="5" t="s">
        <v>57</v>
      </c>
      <c r="C23" s="15"/>
      <c r="D23" s="24"/>
      <c r="E23" s="24"/>
      <c r="F23" s="15"/>
      <c r="G23" s="24"/>
      <c r="H23" s="15"/>
      <c r="I23" s="15"/>
      <c r="J23" s="24"/>
      <c r="K23" s="24"/>
      <c r="L23" s="15"/>
      <c r="M23" s="24"/>
      <c r="N23" s="15"/>
      <c r="O23" s="15"/>
      <c r="P23" s="15" t="s">
        <v>49</v>
      </c>
      <c r="Q23" s="24"/>
      <c r="R23" s="15"/>
      <c r="S23" s="15" t="s">
        <v>46</v>
      </c>
      <c r="T23" s="15"/>
      <c r="U23" s="15"/>
      <c r="V23" s="15" t="s">
        <v>49</v>
      </c>
      <c r="W23" s="24"/>
      <c r="X23" s="15"/>
      <c r="Y23" s="15" t="s">
        <v>47</v>
      </c>
      <c r="Z23" s="15"/>
      <c r="AA23" s="15"/>
      <c r="AB23" s="15" t="s">
        <v>44</v>
      </c>
      <c r="AC23" s="24"/>
      <c r="AD23" s="15"/>
      <c r="AE23" s="24"/>
      <c r="AF23" s="15"/>
      <c r="AG23" s="15"/>
      <c r="AK23" s="9"/>
    </row>
    <row r="24" spans="1:41" ht="16.5" customHeight="1">
      <c r="A24" s="68"/>
      <c r="B24" s="5" t="s">
        <v>58</v>
      </c>
      <c r="C24" s="15"/>
      <c r="D24" s="24"/>
      <c r="E24" s="64" t="s">
        <v>60</v>
      </c>
      <c r="F24" s="15"/>
      <c r="G24" s="24"/>
      <c r="H24" s="15"/>
      <c r="I24" s="15"/>
      <c r="J24" s="24"/>
      <c r="K24" s="64" t="s">
        <v>61</v>
      </c>
      <c r="L24" s="15"/>
      <c r="M24" s="24"/>
      <c r="N24" s="15"/>
      <c r="O24" s="15"/>
      <c r="P24" s="15"/>
      <c r="Q24" s="64" t="s">
        <v>61</v>
      </c>
      <c r="R24" s="15"/>
      <c r="S24" s="15"/>
      <c r="T24" s="15"/>
      <c r="U24" s="15"/>
      <c r="V24" s="15"/>
      <c r="W24" s="64" t="s">
        <v>60</v>
      </c>
      <c r="X24" s="15"/>
      <c r="Y24" s="15"/>
      <c r="Z24" s="15"/>
      <c r="AA24" s="15"/>
      <c r="AB24" s="15"/>
      <c r="AC24" s="64" t="s">
        <v>61</v>
      </c>
      <c r="AD24" s="15"/>
      <c r="AE24" s="24"/>
      <c r="AF24" s="15"/>
      <c r="AG24" s="15"/>
      <c r="AH24" s="3">
        <f>COUNTIF(Q25:S25,$AK$2)</f>
        <v>0</v>
      </c>
      <c r="AI24" s="3" t="e">
        <f>COUNTIF(W24:Z24,$AK$2)+COUNTIF(AD24,$AK$2)+COUNTIF(AG24,$AK$2)+COUNTIF(#REF!,$AK$2)</f>
        <v>#REF!</v>
      </c>
      <c r="AJ24" s="3">
        <f t="shared" si="1"/>
        <v>0</v>
      </c>
      <c r="AK24" s="9" t="s">
        <v>41</v>
      </c>
      <c r="AL24" s="3">
        <f t="shared" si="6"/>
        <v>0</v>
      </c>
      <c r="AM24" s="3">
        <f t="shared" si="4"/>
        <v>0</v>
      </c>
      <c r="AN24" s="3" t="e">
        <f>COUNTIF(#REF!,$AK$2)+COUNTIF(T24,$AK$2)</f>
        <v>#REF!</v>
      </c>
      <c r="AO24" s="3">
        <f>COUNTIF(L25,$AK$2)+COUNTIF(M24,$AK$2)+COUNTIF(G24,$AK$2)+COUNTIF(AC24,$AK$2)+COUNTIF(J24,$AK$2)</f>
        <v>0</v>
      </c>
    </row>
    <row r="25" spans="1:41" ht="16.5">
      <c r="A25" s="68"/>
      <c r="B25" s="5" t="s">
        <v>59</v>
      </c>
      <c r="C25" s="15"/>
      <c r="D25" s="15"/>
      <c r="E25" s="64"/>
      <c r="F25" s="15"/>
      <c r="G25" s="15"/>
      <c r="H25" s="15"/>
      <c r="I25" s="15"/>
      <c r="J25" s="15"/>
      <c r="K25" s="64"/>
      <c r="L25" s="15"/>
      <c r="M25" s="15"/>
      <c r="N25" s="15"/>
      <c r="O25" s="15"/>
      <c r="P25" s="15"/>
      <c r="Q25" s="64"/>
      <c r="R25" s="15"/>
      <c r="S25" s="15"/>
      <c r="T25" s="15"/>
      <c r="U25" s="15"/>
      <c r="V25" s="15"/>
      <c r="W25" s="64"/>
      <c r="X25" s="15"/>
      <c r="Y25" s="15"/>
      <c r="Z25" s="15"/>
      <c r="AA25" s="15"/>
      <c r="AB25" s="15"/>
      <c r="AC25" s="64"/>
      <c r="AD25" s="15"/>
      <c r="AE25" s="15"/>
      <c r="AF25" s="15"/>
      <c r="AG25" s="15"/>
      <c r="AH25" s="3">
        <f t="shared" si="5"/>
        <v>0</v>
      </c>
      <c r="AI25" s="3" t="e">
        <f>COUNTIF(W25:Z25,$AK$2)+COUNTIF(AD25,$AK$2)+COUNTIF(#REF!,$AK$2)+COUNTIF(#REF!,$AK$2)</f>
        <v>#REF!</v>
      </c>
      <c r="AJ25" s="3" t="e">
        <f>COUNTIF(#REF!,$AK$2)+COUNTIF(Y25,$AK$2)+COUNTIF(N25,$AK$2)</f>
        <v>#REF!</v>
      </c>
      <c r="AK25" s="8" t="s">
        <v>45</v>
      </c>
      <c r="AL25" s="3">
        <f t="shared" si="6"/>
        <v>0</v>
      </c>
      <c r="AM25" s="3" t="e">
        <f>COUNTIF(U25,$AK$2)+COUNTIF(AA25,$AK$2)+COUNTIF(#REF!,$AK$2)+COUNTIF(F25,$AK$2)</f>
        <v>#REF!</v>
      </c>
      <c r="AN25" s="3">
        <f>COUNTIF(D26,$AK$2)+COUNTIF(T25,$AK$2)</f>
        <v>0</v>
      </c>
      <c r="AO25" s="3" t="e">
        <f>COUNTIF(#REF!,$AK$2)+COUNTIF(M25,$AK$2)+COUNTIF(G25,$AK$2)+COUNTIF(AC25,$AK$2)+COUNTIF(J25,$AK$2)</f>
        <v>#REF!</v>
      </c>
    </row>
    <row r="26" spans="1:41" ht="16.5">
      <c r="A26" s="69"/>
      <c r="B26" s="5" t="s">
        <v>200</v>
      </c>
      <c r="C26" s="15"/>
      <c r="D26" s="15"/>
      <c r="E26" s="64"/>
      <c r="F26" s="15"/>
      <c r="G26" s="15"/>
      <c r="H26" s="15"/>
      <c r="I26" s="15"/>
      <c r="J26" s="15"/>
      <c r="K26" s="64"/>
      <c r="L26" s="15"/>
      <c r="M26" s="15"/>
      <c r="N26" s="15"/>
      <c r="O26" s="15"/>
      <c r="P26" s="15"/>
      <c r="Q26" s="64"/>
      <c r="R26" s="15"/>
      <c r="S26" s="15"/>
      <c r="T26" s="15"/>
      <c r="U26" s="15"/>
      <c r="V26" s="15"/>
      <c r="W26" s="64"/>
      <c r="X26" s="15"/>
      <c r="Y26" s="15"/>
      <c r="Z26" s="15"/>
      <c r="AA26" s="15"/>
      <c r="AB26" s="15"/>
      <c r="AC26" s="64"/>
      <c r="AD26" s="15"/>
      <c r="AE26" s="15"/>
      <c r="AF26" s="15"/>
      <c r="AG26" s="15"/>
      <c r="AH26" s="3">
        <f>COUNTIF(Q27:S27,$AK$2)</f>
        <v>1</v>
      </c>
      <c r="AI26" s="3">
        <f>COUNTIF(W26:Z26,$AK$2)+COUNTIF(AD26,$AK$2)+COUNTIF(AG25,$AK$2)+COUNTIF(I25,$AK$2)</f>
        <v>0</v>
      </c>
      <c r="AJ26" s="3">
        <f>COUNTIF(V27,$AK$2)+COUNTIF(Y26,$AK$2)+COUNTIF(N26,$AK$2)</f>
        <v>1</v>
      </c>
      <c r="AK26" s="8" t="s">
        <v>48</v>
      </c>
      <c r="AL26" s="3">
        <f t="shared" si="6"/>
        <v>0</v>
      </c>
      <c r="AM26" s="3">
        <f>COUNTIF(U26,$AK$2)+COUNTIF(AA26,$AK$2)+COUNTIF(AG25,$AK$2)+COUNTIF(F26,$AK$2)</f>
        <v>0</v>
      </c>
      <c r="AN26" s="3" t="e">
        <f>COUNTIF(#REF!,$AK$2)+COUNTIF(T26,$AK$2)</f>
        <v>#REF!</v>
      </c>
      <c r="AO26" s="3">
        <f t="shared" si="3"/>
        <v>0</v>
      </c>
    </row>
    <row r="27" spans="1:41" ht="16.5">
      <c r="A27" s="67" t="s">
        <v>53</v>
      </c>
      <c r="B27" s="5" t="s">
        <v>41</v>
      </c>
      <c r="C27" s="15" t="s">
        <v>44</v>
      </c>
      <c r="D27" s="15" t="s">
        <v>43</v>
      </c>
      <c r="E27" s="15" t="s">
        <v>42</v>
      </c>
      <c r="F27" s="15" t="s">
        <v>35</v>
      </c>
      <c r="G27" s="15" t="s">
        <v>42</v>
      </c>
      <c r="H27" s="15" t="s">
        <v>43</v>
      </c>
      <c r="I27" s="15" t="s">
        <v>43</v>
      </c>
      <c r="J27" s="15" t="s">
        <v>35</v>
      </c>
      <c r="K27" s="15" t="s">
        <v>42</v>
      </c>
      <c r="L27" s="15" t="s">
        <v>35</v>
      </c>
      <c r="M27" s="15" t="s">
        <v>42</v>
      </c>
      <c r="N27" s="15" t="s">
        <v>43</v>
      </c>
      <c r="O27" s="15" t="s">
        <v>44</v>
      </c>
      <c r="P27" s="15" t="s">
        <v>35</v>
      </c>
      <c r="Q27" s="15" t="s">
        <v>42</v>
      </c>
      <c r="R27" s="15" t="s">
        <v>35</v>
      </c>
      <c r="S27" s="15" t="s">
        <v>49</v>
      </c>
      <c r="T27" s="15" t="s">
        <v>43</v>
      </c>
      <c r="U27" s="15" t="s">
        <v>44</v>
      </c>
      <c r="V27" s="15" t="s">
        <v>35</v>
      </c>
      <c r="W27" s="15" t="s">
        <v>42</v>
      </c>
      <c r="X27" s="15" t="s">
        <v>35</v>
      </c>
      <c r="Y27" s="15" t="s">
        <v>42</v>
      </c>
      <c r="Z27" s="15" t="s">
        <v>43</v>
      </c>
      <c r="AA27" s="15" t="s">
        <v>44</v>
      </c>
      <c r="AB27" s="15" t="s">
        <v>35</v>
      </c>
      <c r="AC27" s="15" t="s">
        <v>42</v>
      </c>
      <c r="AD27" s="15" t="s">
        <v>35</v>
      </c>
      <c r="AE27" s="15" t="s">
        <v>42</v>
      </c>
      <c r="AF27" s="15" t="s">
        <v>43</v>
      </c>
      <c r="AG27" s="15" t="s">
        <v>44</v>
      </c>
      <c r="AH27" s="3" t="e">
        <f>COUNTIF(#REF!,$AK$2)</f>
        <v>#REF!</v>
      </c>
      <c r="AI27" s="3">
        <f>COUNTIF(W27:Z27,$AK$2)+COUNTIF(AD27,$AK$2)+COUNTIF(AG27,$AK$2)+COUNTIF(I24,$AK$2)</f>
        <v>2</v>
      </c>
      <c r="AJ27" s="3">
        <f>COUNTIF(V25,$AK$2)+COUNTIF(Y27,$AK$2)+COUNTIF(N27,$AK$2)</f>
        <v>0</v>
      </c>
      <c r="AK27" s="8" t="s">
        <v>50</v>
      </c>
      <c r="AL27" s="3" t="e">
        <f>COUNTIF(Q27:R27,$AK$2)+COUNTIF(#REF!,$AK$2)</f>
        <v>#REF!</v>
      </c>
      <c r="AM27" s="3">
        <f t="shared" si="4"/>
        <v>1</v>
      </c>
      <c r="AN27" s="3">
        <f>COUNTIF(D24,$AK$2)+COUNTIF(T27,$AK$2)</f>
        <v>0</v>
      </c>
      <c r="AO27" s="3" t="e">
        <f>COUNTIF(L27,$AK$2)+COUNTIF(#REF!,$AK$2)+COUNTIF(G27,$AK$2)+COUNTIF(AC27,$AK$2)+COUNTIF(J27,$AK$2)</f>
        <v>#REF!</v>
      </c>
    </row>
    <row r="28" spans="1:41" ht="16.5" customHeight="1">
      <c r="A28" s="68"/>
      <c r="B28" s="5" t="s">
        <v>45</v>
      </c>
      <c r="C28" s="15" t="s">
        <v>35</v>
      </c>
      <c r="D28" s="15" t="s">
        <v>49</v>
      </c>
      <c r="E28" s="15" t="s">
        <v>44</v>
      </c>
      <c r="F28" s="15" t="s">
        <v>42</v>
      </c>
      <c r="G28" s="15" t="s">
        <v>43</v>
      </c>
      <c r="H28" s="15" t="s">
        <v>46</v>
      </c>
      <c r="I28" s="15" t="s">
        <v>42</v>
      </c>
      <c r="J28" s="15" t="s">
        <v>47</v>
      </c>
      <c r="K28" s="15" t="s">
        <v>44</v>
      </c>
      <c r="L28" s="15" t="s">
        <v>42</v>
      </c>
      <c r="M28" s="15" t="s">
        <v>43</v>
      </c>
      <c r="N28" s="15" t="s">
        <v>46</v>
      </c>
      <c r="O28" s="15" t="s">
        <v>35</v>
      </c>
      <c r="P28" s="15" t="s">
        <v>47</v>
      </c>
      <c r="Q28" s="15" t="s">
        <v>44</v>
      </c>
      <c r="R28" s="15" t="s">
        <v>42</v>
      </c>
      <c r="S28" s="15" t="s">
        <v>43</v>
      </c>
      <c r="T28" s="15" t="s">
        <v>46</v>
      </c>
      <c r="U28" s="15" t="s">
        <v>35</v>
      </c>
      <c r="V28" s="15" t="s">
        <v>46</v>
      </c>
      <c r="W28" s="15" t="s">
        <v>44</v>
      </c>
      <c r="X28" s="15" t="s">
        <v>42</v>
      </c>
      <c r="Y28" s="15" t="s">
        <v>43</v>
      </c>
      <c r="Z28" s="15" t="s">
        <v>46</v>
      </c>
      <c r="AA28" s="15" t="s">
        <v>35</v>
      </c>
      <c r="AB28" s="15" t="s">
        <v>47</v>
      </c>
      <c r="AC28" s="15" t="s">
        <v>44</v>
      </c>
      <c r="AD28" s="15" t="s">
        <v>42</v>
      </c>
      <c r="AE28" s="15" t="s">
        <v>43</v>
      </c>
      <c r="AF28" s="15" t="s">
        <v>35</v>
      </c>
      <c r="AG28" s="15" t="s">
        <v>42</v>
      </c>
      <c r="AK28" s="9"/>
    </row>
    <row r="29" spans="1:41" ht="16.5">
      <c r="A29" s="68"/>
      <c r="B29" s="5" t="s">
        <v>48</v>
      </c>
      <c r="C29" s="15" t="s">
        <v>42</v>
      </c>
      <c r="D29" s="15" t="s">
        <v>47</v>
      </c>
      <c r="E29" s="15" t="s">
        <v>35</v>
      </c>
      <c r="F29" s="15" t="s">
        <v>43</v>
      </c>
      <c r="G29" s="15" t="s">
        <v>49</v>
      </c>
      <c r="H29" s="15" t="s">
        <v>35</v>
      </c>
      <c r="I29" s="15" t="s">
        <v>44</v>
      </c>
      <c r="J29" s="15" t="s">
        <v>43</v>
      </c>
      <c r="K29" s="15" t="s">
        <v>35</v>
      </c>
      <c r="L29" s="15" t="s">
        <v>43</v>
      </c>
      <c r="M29" s="15" t="s">
        <v>49</v>
      </c>
      <c r="N29" s="15" t="s">
        <v>35</v>
      </c>
      <c r="O29" s="15" t="s">
        <v>42</v>
      </c>
      <c r="P29" s="15" t="s">
        <v>43</v>
      </c>
      <c r="Q29" s="15" t="s">
        <v>35</v>
      </c>
      <c r="R29" s="15" t="s">
        <v>43</v>
      </c>
      <c r="S29" s="15" t="s">
        <v>42</v>
      </c>
      <c r="T29" s="15" t="s">
        <v>35</v>
      </c>
      <c r="U29" s="15" t="s">
        <v>42</v>
      </c>
      <c r="V29" s="15" t="s">
        <v>47</v>
      </c>
      <c r="W29" s="15" t="s">
        <v>35</v>
      </c>
      <c r="X29" s="15" t="s">
        <v>43</v>
      </c>
      <c r="Y29" s="15" t="s">
        <v>49</v>
      </c>
      <c r="Z29" s="15" t="s">
        <v>35</v>
      </c>
      <c r="AA29" s="15" t="s">
        <v>42</v>
      </c>
      <c r="AB29" s="15" t="s">
        <v>43</v>
      </c>
      <c r="AC29" s="15" t="s">
        <v>35</v>
      </c>
      <c r="AD29" s="15" t="s">
        <v>43</v>
      </c>
      <c r="AE29" s="15" t="s">
        <v>49</v>
      </c>
      <c r="AF29" s="15" t="s">
        <v>46</v>
      </c>
      <c r="AG29" s="15" t="s">
        <v>35</v>
      </c>
      <c r="AK29" s="9"/>
    </row>
    <row r="30" spans="1:41" ht="16.5">
      <c r="A30" s="68"/>
      <c r="B30" s="5" t="s">
        <v>50</v>
      </c>
      <c r="C30" s="15" t="s">
        <v>43</v>
      </c>
      <c r="D30" s="15" t="s">
        <v>46</v>
      </c>
      <c r="E30" s="15" t="s">
        <v>47</v>
      </c>
      <c r="F30" s="15" t="s">
        <v>44</v>
      </c>
      <c r="G30" s="15" t="s">
        <v>35</v>
      </c>
      <c r="H30" s="15" t="s">
        <v>49</v>
      </c>
      <c r="I30" s="15" t="s">
        <v>35</v>
      </c>
      <c r="J30" s="15" t="s">
        <v>46</v>
      </c>
      <c r="K30" s="15" t="s">
        <v>43</v>
      </c>
      <c r="L30" s="15" t="s">
        <v>44</v>
      </c>
      <c r="M30" s="15" t="s">
        <v>46</v>
      </c>
      <c r="N30" s="15" t="s">
        <v>49</v>
      </c>
      <c r="O30" s="15" t="s">
        <v>43</v>
      </c>
      <c r="P30" s="15" t="s">
        <v>46</v>
      </c>
      <c r="Q30" s="15" t="s">
        <v>47</v>
      </c>
      <c r="R30" s="15" t="s">
        <v>44</v>
      </c>
      <c r="S30" s="15" t="s">
        <v>35</v>
      </c>
      <c r="T30" s="15" t="s">
        <v>49</v>
      </c>
      <c r="U30" s="15" t="s">
        <v>43</v>
      </c>
      <c r="V30" s="15" t="s">
        <v>43</v>
      </c>
      <c r="W30" s="15" t="s">
        <v>47</v>
      </c>
      <c r="X30" s="15" t="s">
        <v>44</v>
      </c>
      <c r="Y30" s="15" t="s">
        <v>35</v>
      </c>
      <c r="Z30" s="15" t="s">
        <v>49</v>
      </c>
      <c r="AA30" s="15" t="s">
        <v>43</v>
      </c>
      <c r="AB30" s="15" t="s">
        <v>46</v>
      </c>
      <c r="AC30" s="15" t="s">
        <v>47</v>
      </c>
      <c r="AD30" s="15" t="s">
        <v>44</v>
      </c>
      <c r="AE30" s="15" t="s">
        <v>46</v>
      </c>
      <c r="AF30" s="15" t="s">
        <v>49</v>
      </c>
      <c r="AG30" s="15" t="s">
        <v>43</v>
      </c>
      <c r="AK30" s="9"/>
    </row>
    <row r="31" spans="1:41" ht="16.5" customHeight="1">
      <c r="A31" s="68"/>
      <c r="B31" s="5" t="s">
        <v>57</v>
      </c>
      <c r="C31" s="48" t="s">
        <v>49</v>
      </c>
      <c r="D31" s="48"/>
      <c r="E31" s="48"/>
      <c r="F31" s="48" t="s">
        <v>46</v>
      </c>
      <c r="H31" s="48"/>
      <c r="J31" s="48"/>
      <c r="K31" s="48"/>
      <c r="N31" s="48"/>
      <c r="P31" s="48"/>
      <c r="Q31" s="48"/>
      <c r="R31" s="48" t="s">
        <v>47</v>
      </c>
      <c r="T31" s="48"/>
      <c r="W31" s="48"/>
      <c r="X31" s="48" t="s">
        <v>46</v>
      </c>
      <c r="Z31" s="48"/>
      <c r="AB31" s="48"/>
      <c r="AC31" s="48"/>
      <c r="AF31" s="48"/>
      <c r="AG31" s="48" t="s">
        <v>49</v>
      </c>
      <c r="AH31" s="3">
        <f t="shared" si="5"/>
        <v>0</v>
      </c>
      <c r="AI31" s="3" t="e">
        <f>COUNTIF(W31:Z31,$AK$2)+COUNTIF(AD34,$AK$2)+COUNTIF(#REF!,$AK$2)+COUNTIF(#REF!,$AK$2)</f>
        <v>#REF!</v>
      </c>
      <c r="AJ31" s="3" t="e">
        <f>COUNTIF(V31,$AK$2)+COUNTIF(Y31,$AK$2)+COUNTIF(#REF!,$AK$2)</f>
        <v>#REF!</v>
      </c>
      <c r="AK31" s="9" t="s">
        <v>41</v>
      </c>
      <c r="AL31" s="3">
        <f t="shared" si="6"/>
        <v>0</v>
      </c>
      <c r="AM31" s="3" t="e">
        <f>COUNTIF(#REF!,$AK$2)+COUNTIF(#REF!,$AK$2)+COUNTIF(#REF!,$AK$2)+COUNTIF(#REF!,$AK$2)</f>
        <v>#REF!</v>
      </c>
      <c r="AN31" s="3">
        <f t="shared" si="2"/>
        <v>0</v>
      </c>
      <c r="AO31" s="3">
        <f t="shared" si="3"/>
        <v>0</v>
      </c>
    </row>
    <row r="32" spans="1:41" ht="16.5">
      <c r="A32" s="68"/>
      <c r="B32" s="5" t="s">
        <v>58</v>
      </c>
      <c r="C32" s="15"/>
      <c r="D32" s="15"/>
      <c r="E32" s="15"/>
      <c r="F32" s="15"/>
      <c r="G32" s="64" t="s">
        <v>60</v>
      </c>
      <c r="H32" s="15"/>
      <c r="I32" s="24"/>
      <c r="J32" s="15"/>
      <c r="K32" s="15"/>
      <c r="L32" s="24"/>
      <c r="M32" s="64" t="s">
        <v>61</v>
      </c>
      <c r="N32" s="15"/>
      <c r="O32" s="24"/>
      <c r="P32" s="15"/>
      <c r="Q32" s="15"/>
      <c r="R32" s="15"/>
      <c r="S32" s="64" t="s">
        <v>60</v>
      </c>
      <c r="T32" s="15"/>
      <c r="U32" s="24"/>
      <c r="V32" s="24"/>
      <c r="W32" s="15"/>
      <c r="X32" s="15"/>
      <c r="Y32" s="64" t="s">
        <v>60</v>
      </c>
      <c r="Z32" s="15"/>
      <c r="AA32" s="24"/>
      <c r="AB32" s="15"/>
      <c r="AC32" s="15"/>
      <c r="AD32" s="24"/>
      <c r="AE32" s="64" t="s">
        <v>61</v>
      </c>
      <c r="AF32" s="15"/>
      <c r="AG32" s="15"/>
      <c r="AH32" s="3">
        <f t="shared" si="5"/>
        <v>0</v>
      </c>
      <c r="AI32" s="3" t="e">
        <f>COUNTIF(W32:Z32,$AK$2)+COUNTIF(AD32,$AK$2)+COUNTIF(AG32,$AK$2)+COUNTIF(#REF!,$AK$2)</f>
        <v>#REF!</v>
      </c>
      <c r="AJ32" s="3">
        <f t="shared" si="1"/>
        <v>0</v>
      </c>
      <c r="AK32" s="8" t="s">
        <v>45</v>
      </c>
      <c r="AL32" s="3">
        <f t="shared" si="6"/>
        <v>0</v>
      </c>
      <c r="AM32" s="3">
        <f>COUNTIF(U32,$AK$2)+COUNTIF(AA33,$AK$2)+COUNTIF(AG32,$AK$2)+COUNTIF(F31,$AK$2)</f>
        <v>0</v>
      </c>
      <c r="AN32" s="3">
        <f t="shared" si="2"/>
        <v>0</v>
      </c>
      <c r="AO32" s="3" t="e">
        <f>COUNTIF(L32,$AK$2)+COUNTIF(M32,$AK$2)+COUNTIF(G32,$AK$2)+COUNTIF(AC32,$AK$2)+COUNTIF(#REF!,$AK$2)</f>
        <v>#REF!</v>
      </c>
    </row>
    <row r="33" spans="1:41" ht="16.5">
      <c r="A33" s="68"/>
      <c r="B33" s="5" t="s">
        <v>59</v>
      </c>
      <c r="C33" s="15"/>
      <c r="D33" s="15"/>
      <c r="E33" s="15"/>
      <c r="F33" s="15"/>
      <c r="G33" s="64"/>
      <c r="H33" s="15"/>
      <c r="I33" s="15"/>
      <c r="J33" s="15"/>
      <c r="K33" s="15"/>
      <c r="L33" s="15"/>
      <c r="M33" s="64"/>
      <c r="N33" s="15"/>
      <c r="O33" s="15"/>
      <c r="P33" s="15"/>
      <c r="Q33" s="15"/>
      <c r="R33" s="15"/>
      <c r="S33" s="64"/>
      <c r="T33" s="15"/>
      <c r="U33" s="15"/>
      <c r="V33" s="15"/>
      <c r="W33" s="15"/>
      <c r="X33" s="15"/>
      <c r="Y33" s="64"/>
      <c r="Z33" s="15"/>
      <c r="AA33" s="15"/>
      <c r="AB33" s="15"/>
      <c r="AC33" s="15"/>
      <c r="AD33" s="15"/>
      <c r="AE33" s="64"/>
      <c r="AF33" s="15"/>
      <c r="AG33" s="15"/>
      <c r="AH33" s="3">
        <f>COUNTIF(Q34:S34,$AK$2)</f>
        <v>0</v>
      </c>
      <c r="AI33" s="3">
        <f>COUNTIF(W33:Z33,$AK$2)+COUNTIF(AD33,$AK$2)+COUNTIF(AG33,$AK$2)+COUNTIF(I31,$AK$2)</f>
        <v>0</v>
      </c>
      <c r="AJ33" s="3">
        <f t="shared" si="1"/>
        <v>0</v>
      </c>
      <c r="AK33" s="8" t="s">
        <v>48</v>
      </c>
      <c r="AL33" s="3">
        <f t="shared" si="6"/>
        <v>0</v>
      </c>
      <c r="AM33" s="3">
        <f>COUNTIF(U33,$AK$2)+COUNTIF(AA31,$AK$2)+COUNTIF(AG33,$AK$2)+COUNTIF(F32,$AK$2)</f>
        <v>0</v>
      </c>
      <c r="AN33" s="3">
        <f t="shared" si="2"/>
        <v>0</v>
      </c>
      <c r="AO33" s="3" t="e">
        <f>COUNTIF(#REF!,$AK$2)+COUNTIF(M33,$AK$2)+COUNTIF(G33,$AK$2)+COUNTIF(AC33,$AK$2)+COUNTIF(J32,$AK$2)</f>
        <v>#REF!</v>
      </c>
    </row>
    <row r="34" spans="1:41" ht="16.5">
      <c r="A34" s="69"/>
      <c r="B34" s="5" t="s">
        <v>200</v>
      </c>
      <c r="C34" s="15"/>
      <c r="D34" s="15"/>
      <c r="E34" s="15"/>
      <c r="F34" s="15"/>
      <c r="G34" s="64"/>
      <c r="H34" s="15"/>
      <c r="I34" s="15"/>
      <c r="J34" s="15"/>
      <c r="K34" s="15"/>
      <c r="L34" s="15"/>
      <c r="M34" s="64"/>
      <c r="N34" s="15"/>
      <c r="O34" s="15"/>
      <c r="P34" s="15"/>
      <c r="Q34" s="15"/>
      <c r="R34" s="15"/>
      <c r="S34" s="64"/>
      <c r="T34" s="15"/>
      <c r="U34" s="15"/>
      <c r="V34" s="15"/>
      <c r="W34" s="15"/>
      <c r="X34" s="15"/>
      <c r="Y34" s="64"/>
      <c r="Z34" s="15"/>
      <c r="AA34" s="15"/>
      <c r="AB34" s="15"/>
      <c r="AC34" s="15"/>
      <c r="AD34" s="15"/>
      <c r="AE34" s="64"/>
      <c r="AF34" s="15"/>
      <c r="AG34" s="15"/>
      <c r="AH34" s="3" t="e">
        <f>COUNTIF(#REF!,$AK$2)</f>
        <v>#REF!</v>
      </c>
      <c r="AI34" s="3" t="e">
        <f>COUNTIF(W34:Z34,$AK$2)+COUNTIF(#REF!,$AK$2)+COUNTIF(AG31,$AK$2)+COUNTIF(I34,$AK$2)</f>
        <v>#REF!</v>
      </c>
      <c r="AJ34" s="3">
        <f t="shared" si="1"/>
        <v>0</v>
      </c>
      <c r="AK34" s="8" t="s">
        <v>50</v>
      </c>
      <c r="AL34" s="3">
        <f t="shared" si="6"/>
        <v>0</v>
      </c>
      <c r="AM34" s="3">
        <f>COUNTIF(U34,$AK$2)+COUNTIF(AA34,$AK$2)+COUNTIF(AG31,$AK$2)+COUNTIF(F34,$AK$2)</f>
        <v>0</v>
      </c>
      <c r="AN34" s="3">
        <f>COUNTIF(D40,$AK$2)+COUNTIF(T34,$AK$2)</f>
        <v>0</v>
      </c>
      <c r="AO34" s="3" t="e">
        <f>COUNTIF(#REF!,$AK$2)+COUNTIF(M34,$AK$2)+COUNTIF(G34,$AK$2)+COUNTIF(AC34,$AK$2)+COUNTIF(J34,$AK$2)</f>
        <v>#REF!</v>
      </c>
    </row>
    <row r="35" spans="1:41" ht="16.5" customHeight="1">
      <c r="A35" s="67" t="s">
        <v>54</v>
      </c>
      <c r="B35" s="5" t="s">
        <v>41</v>
      </c>
      <c r="C35" s="15" t="s">
        <v>35</v>
      </c>
      <c r="D35" s="15" t="s">
        <v>42</v>
      </c>
      <c r="E35" s="15" t="s">
        <v>43</v>
      </c>
      <c r="F35" s="15" t="s">
        <v>42</v>
      </c>
      <c r="G35" s="15" t="s">
        <v>43</v>
      </c>
      <c r="H35" s="15" t="s">
        <v>44</v>
      </c>
      <c r="I35" s="15" t="s">
        <v>43</v>
      </c>
      <c r="J35" s="15" t="s">
        <v>42</v>
      </c>
      <c r="K35" s="15" t="s">
        <v>35</v>
      </c>
      <c r="L35" s="15" t="s">
        <v>42</v>
      </c>
      <c r="M35" s="15" t="s">
        <v>43</v>
      </c>
      <c r="N35" s="15" t="s">
        <v>44</v>
      </c>
      <c r="O35" s="15" t="s">
        <v>43</v>
      </c>
      <c r="P35" s="15" t="s">
        <v>42</v>
      </c>
      <c r="Q35" s="15" t="s">
        <v>35</v>
      </c>
      <c r="R35" s="15" t="s">
        <v>42</v>
      </c>
      <c r="S35" s="15" t="s">
        <v>43</v>
      </c>
      <c r="T35" s="15" t="s">
        <v>44</v>
      </c>
      <c r="U35" s="15" t="s">
        <v>49</v>
      </c>
      <c r="V35" s="15" t="s">
        <v>42</v>
      </c>
      <c r="W35" s="15" t="s">
        <v>35</v>
      </c>
      <c r="X35" s="15" t="s">
        <v>42</v>
      </c>
      <c r="Y35" s="15" t="s">
        <v>43</v>
      </c>
      <c r="Z35" s="15" t="s">
        <v>44</v>
      </c>
      <c r="AA35" s="15" t="s">
        <v>43</v>
      </c>
      <c r="AB35" s="15" t="s">
        <v>42</v>
      </c>
      <c r="AC35" s="15" t="s">
        <v>35</v>
      </c>
      <c r="AD35" s="15" t="s">
        <v>46</v>
      </c>
      <c r="AE35" s="15" t="s">
        <v>43</v>
      </c>
      <c r="AF35" s="15" t="s">
        <v>44</v>
      </c>
      <c r="AG35" s="15" t="s">
        <v>46</v>
      </c>
      <c r="AK35" s="9"/>
    </row>
    <row r="36" spans="1:41" ht="16.5">
      <c r="A36" s="68"/>
      <c r="B36" s="5" t="s">
        <v>45</v>
      </c>
      <c r="C36" s="15" t="s">
        <v>47</v>
      </c>
      <c r="D36" s="15" t="s">
        <v>44</v>
      </c>
      <c r="E36" s="15" t="s">
        <v>42</v>
      </c>
      <c r="F36" s="15" t="s">
        <v>43</v>
      </c>
      <c r="G36" s="15" t="s">
        <v>46</v>
      </c>
      <c r="H36" s="15" t="s">
        <v>35</v>
      </c>
      <c r="I36" s="15" t="s">
        <v>49</v>
      </c>
      <c r="J36" s="15" t="s">
        <v>35</v>
      </c>
      <c r="K36" s="15" t="s">
        <v>42</v>
      </c>
      <c r="L36" s="15" t="s">
        <v>43</v>
      </c>
      <c r="M36" s="15" t="s">
        <v>46</v>
      </c>
      <c r="N36" s="15" t="s">
        <v>35</v>
      </c>
      <c r="O36" s="15" t="s">
        <v>47</v>
      </c>
      <c r="P36" s="15" t="s">
        <v>44</v>
      </c>
      <c r="Q36" s="15" t="s">
        <v>42</v>
      </c>
      <c r="R36" s="15" t="s">
        <v>43</v>
      </c>
      <c r="S36" s="15" t="s">
        <v>46</v>
      </c>
      <c r="T36" s="15" t="s">
        <v>35</v>
      </c>
      <c r="U36" s="15" t="s">
        <v>47</v>
      </c>
      <c r="V36" s="15" t="s">
        <v>44</v>
      </c>
      <c r="W36" s="15" t="s">
        <v>42</v>
      </c>
      <c r="X36" s="15" t="s">
        <v>43</v>
      </c>
      <c r="Y36" s="15" t="s">
        <v>46</v>
      </c>
      <c r="Z36" s="15" t="s">
        <v>35</v>
      </c>
      <c r="AA36" s="15" t="s">
        <v>49</v>
      </c>
      <c r="AB36" s="15" t="s">
        <v>44</v>
      </c>
      <c r="AC36" s="15" t="s">
        <v>42</v>
      </c>
      <c r="AD36" s="15" t="s">
        <v>43</v>
      </c>
      <c r="AE36" s="15" t="s">
        <v>49</v>
      </c>
      <c r="AF36" s="15" t="s">
        <v>35</v>
      </c>
      <c r="AG36" s="15" t="s">
        <v>47</v>
      </c>
      <c r="AK36" s="9"/>
    </row>
    <row r="37" spans="1:41" ht="16.5">
      <c r="A37" s="68"/>
      <c r="B37" s="5" t="s">
        <v>48</v>
      </c>
      <c r="C37" s="15" t="s">
        <v>43</v>
      </c>
      <c r="D37" s="15" t="s">
        <v>35</v>
      </c>
      <c r="E37" s="15" t="s">
        <v>46</v>
      </c>
      <c r="F37" s="15" t="s">
        <v>49</v>
      </c>
      <c r="G37" s="15" t="s">
        <v>35</v>
      </c>
      <c r="H37" s="15" t="s">
        <v>42</v>
      </c>
      <c r="I37" s="15" t="s">
        <v>47</v>
      </c>
      <c r="J37" s="15" t="s">
        <v>44</v>
      </c>
      <c r="K37" s="15" t="s">
        <v>43</v>
      </c>
      <c r="L37" s="15" t="s">
        <v>46</v>
      </c>
      <c r="M37" s="15" t="s">
        <v>35</v>
      </c>
      <c r="N37" s="15" t="s">
        <v>42</v>
      </c>
      <c r="O37" s="15" t="s">
        <v>49</v>
      </c>
      <c r="P37" s="15" t="s">
        <v>35</v>
      </c>
      <c r="Q37" s="15" t="s">
        <v>43</v>
      </c>
      <c r="R37" s="15" t="s">
        <v>49</v>
      </c>
      <c r="S37" s="15" t="s">
        <v>35</v>
      </c>
      <c r="T37" s="15" t="s">
        <v>42</v>
      </c>
      <c r="U37" s="15" t="s">
        <v>43</v>
      </c>
      <c r="V37" s="15" t="s">
        <v>35</v>
      </c>
      <c r="W37" s="15" t="s">
        <v>43</v>
      </c>
      <c r="X37" s="15" t="s">
        <v>49</v>
      </c>
      <c r="Y37" s="15" t="s">
        <v>35</v>
      </c>
      <c r="Z37" s="15" t="s">
        <v>42</v>
      </c>
      <c r="AA37" s="15" t="s">
        <v>47</v>
      </c>
      <c r="AB37" s="15" t="s">
        <v>35</v>
      </c>
      <c r="AC37" s="15" t="s">
        <v>43</v>
      </c>
      <c r="AD37" s="15" t="s">
        <v>49</v>
      </c>
      <c r="AE37" s="15" t="s">
        <v>35</v>
      </c>
      <c r="AF37" s="15" t="s">
        <v>42</v>
      </c>
      <c r="AG37" s="15" t="s">
        <v>43</v>
      </c>
      <c r="AK37" s="9"/>
    </row>
    <row r="38" spans="1:41" ht="16.5" customHeight="1">
      <c r="A38" s="68"/>
      <c r="B38" s="5" t="s">
        <v>50</v>
      </c>
      <c r="C38" s="15" t="s">
        <v>46</v>
      </c>
      <c r="D38" s="15" t="s">
        <v>43</v>
      </c>
      <c r="E38" s="15" t="s">
        <v>44</v>
      </c>
      <c r="F38" s="15" t="s">
        <v>35</v>
      </c>
      <c r="G38" s="15" t="s">
        <v>49</v>
      </c>
      <c r="H38" s="15" t="s">
        <v>43</v>
      </c>
      <c r="I38" s="15" t="s">
        <v>46</v>
      </c>
      <c r="J38" s="15" t="s">
        <v>47</v>
      </c>
      <c r="K38" s="15" t="s">
        <v>44</v>
      </c>
      <c r="L38" s="15" t="s">
        <v>49</v>
      </c>
      <c r="M38" s="15" t="s">
        <v>49</v>
      </c>
      <c r="N38" s="15" t="s">
        <v>43</v>
      </c>
      <c r="O38" s="15" t="s">
        <v>46</v>
      </c>
      <c r="P38" s="15" t="s">
        <v>47</v>
      </c>
      <c r="Q38" s="15" t="s">
        <v>44</v>
      </c>
      <c r="R38" s="15" t="s">
        <v>35</v>
      </c>
      <c r="S38" s="15" t="s">
        <v>49</v>
      </c>
      <c r="T38" s="15" t="s">
        <v>43</v>
      </c>
      <c r="U38" s="15" t="s">
        <v>46</v>
      </c>
      <c r="V38" s="15" t="s">
        <v>47</v>
      </c>
      <c r="W38" s="15" t="s">
        <v>44</v>
      </c>
      <c r="X38" s="15" t="s">
        <v>35</v>
      </c>
      <c r="Y38" s="15" t="s">
        <v>49</v>
      </c>
      <c r="Z38" s="15" t="s">
        <v>43</v>
      </c>
      <c r="AA38" s="15" t="s">
        <v>46</v>
      </c>
      <c r="AB38" s="15" t="s">
        <v>47</v>
      </c>
      <c r="AC38" s="15" t="s">
        <v>44</v>
      </c>
      <c r="AD38" s="15" t="s">
        <v>42</v>
      </c>
      <c r="AE38" s="15" t="s">
        <v>46</v>
      </c>
      <c r="AF38" s="15" t="s">
        <v>43</v>
      </c>
      <c r="AG38" s="15" t="s">
        <v>35</v>
      </c>
      <c r="AH38" s="3">
        <f t="shared" si="5"/>
        <v>0</v>
      </c>
      <c r="AI38" s="3">
        <f>COUNTIF(W38:Z38,$AK$2)+COUNTIF(AD38,$AK$2)+COUNTIF(AG38,$AK$2)+COUNTIF(I38,$AK$2)</f>
        <v>2</v>
      </c>
      <c r="AJ38" s="3">
        <f t="shared" si="1"/>
        <v>0</v>
      </c>
      <c r="AK38" s="9" t="s">
        <v>41</v>
      </c>
      <c r="AL38" s="3">
        <f>COUNTIF(Q38:R38,$AK$2)+COUNTIF(S38,$AK$2)</f>
        <v>1</v>
      </c>
      <c r="AM38" s="3" t="e">
        <f>COUNTIF(U38,$AK$2)+COUNTIF(#REF!,$AK$2)+COUNTIF(AG38,$AK$2)+COUNTIF(F38,$AK$2)</f>
        <v>#REF!</v>
      </c>
      <c r="AN38" s="3" t="e">
        <f>COUNTIF(#REF!,$AK$2)+COUNTIF(T38,$AK$2)</f>
        <v>#REF!</v>
      </c>
      <c r="AO38" s="3" t="e">
        <f>COUNTIF(L38,$AK$2)+COUNTIF(M38,$AK$2)+COUNTIF(G38,$AK$2)+COUNTIF(AC41,$AK$2)+COUNTIF(#REF!,$AK$2)</f>
        <v>#REF!</v>
      </c>
    </row>
    <row r="39" spans="1:41" ht="16.5">
      <c r="A39" s="68"/>
      <c r="B39" s="5" t="s">
        <v>57</v>
      </c>
      <c r="C39" s="15"/>
      <c r="D39" s="15"/>
      <c r="E39" s="24"/>
      <c r="F39" s="24"/>
      <c r="G39" s="15"/>
      <c r="H39" s="15" t="s">
        <v>49</v>
      </c>
      <c r="I39" s="15"/>
      <c r="J39" s="15"/>
      <c r="K39" s="24"/>
      <c r="L39" s="24"/>
      <c r="M39" s="15"/>
      <c r="N39" s="15" t="s">
        <v>49</v>
      </c>
      <c r="O39" s="15"/>
      <c r="P39" s="15"/>
      <c r="Q39" s="24"/>
      <c r="R39" s="24"/>
      <c r="S39" s="15"/>
      <c r="T39" s="15" t="s">
        <v>47</v>
      </c>
      <c r="U39" s="15"/>
      <c r="V39" s="15"/>
      <c r="W39" s="24"/>
      <c r="X39" s="24"/>
      <c r="Y39" s="15"/>
      <c r="Z39" s="15" t="s">
        <v>46</v>
      </c>
      <c r="AA39" s="15"/>
      <c r="AB39" s="15"/>
      <c r="AC39" s="24"/>
      <c r="AD39" s="24"/>
      <c r="AE39" s="15"/>
      <c r="AF39" s="24"/>
      <c r="AG39" s="15"/>
      <c r="AH39" s="3">
        <f t="shared" si="5"/>
        <v>0</v>
      </c>
      <c r="AI39" s="3" t="e">
        <f>COUNTIF(W39:Z39,$AK$2)+COUNTIF(AD39,$AK$2)+COUNTIF(AG39,$AK$2)+COUNTIF(#REF!,$AK$2)</f>
        <v>#REF!</v>
      </c>
      <c r="AJ39" s="3">
        <f t="shared" si="1"/>
        <v>0</v>
      </c>
      <c r="AK39" s="8" t="s">
        <v>45</v>
      </c>
      <c r="AL39" s="3">
        <f t="shared" si="6"/>
        <v>0</v>
      </c>
      <c r="AM39" s="3">
        <f t="shared" si="4"/>
        <v>0</v>
      </c>
      <c r="AN39" s="3">
        <f t="shared" si="2"/>
        <v>0</v>
      </c>
      <c r="AO39" s="3">
        <f t="shared" si="3"/>
        <v>0</v>
      </c>
    </row>
    <row r="40" spans="1:41" ht="16.5">
      <c r="A40" s="68"/>
      <c r="B40" s="5" t="s">
        <v>58</v>
      </c>
      <c r="C40" s="15"/>
      <c r="D40" s="15"/>
      <c r="E40" s="24"/>
      <c r="F40" s="64" t="s">
        <v>60</v>
      </c>
      <c r="G40" s="15"/>
      <c r="H40" s="15"/>
      <c r="I40" s="15"/>
      <c r="J40" s="15"/>
      <c r="K40" s="24"/>
      <c r="L40" s="64" t="s">
        <v>61</v>
      </c>
      <c r="M40" s="15"/>
      <c r="N40" s="15"/>
      <c r="O40" s="15"/>
      <c r="P40" s="15"/>
      <c r="Q40" s="24"/>
      <c r="R40" s="64" t="s">
        <v>61</v>
      </c>
      <c r="S40" s="15"/>
      <c r="T40" s="15"/>
      <c r="U40" s="15"/>
      <c r="V40" s="15"/>
      <c r="W40" s="24"/>
      <c r="X40" s="64" t="s">
        <v>60</v>
      </c>
      <c r="Y40" s="15"/>
      <c r="Z40" s="15"/>
      <c r="AA40" s="15"/>
      <c r="AB40" s="15"/>
      <c r="AC40" s="24"/>
      <c r="AD40" s="64" t="s">
        <v>61</v>
      </c>
      <c r="AE40" s="15"/>
      <c r="AF40" s="24"/>
      <c r="AG40" s="15"/>
      <c r="AH40" s="3">
        <f>COUNTIF(Q41:S41,$AK$2)</f>
        <v>0</v>
      </c>
      <c r="AI40" s="3">
        <f>COUNTIF(W40:Z40,$AK$2)+COUNTIF(AD40,$AK$2)+COUNTIF(AG40,$AK$2)+COUNTIF(I39,$AK$2)</f>
        <v>0</v>
      </c>
      <c r="AJ40" s="3">
        <f t="shared" si="1"/>
        <v>0</v>
      </c>
      <c r="AK40" s="8" t="s">
        <v>48</v>
      </c>
      <c r="AL40" s="3">
        <f t="shared" si="6"/>
        <v>0</v>
      </c>
      <c r="AM40" s="3" t="e">
        <f>COUNTIF(U40,$AK$2)+COUNTIF(AA40,$AK$2)+COUNTIF(AG40,$AK$2)+COUNTIF(#REF!,$AK$2)</f>
        <v>#REF!</v>
      </c>
      <c r="AN40" s="3" t="e">
        <f>COUNTIF(#REF!,$AK$2)+COUNTIF(T40,$AK$2)</f>
        <v>#REF!</v>
      </c>
      <c r="AO40" s="3">
        <f>COUNTIF(L40,$AK$2)+COUNTIF(M40,$AK$2)+COUNTIF(G40,$AK$2)+COUNTIF(AC40,$AK$2)+COUNTIF(J38,$AK$2)</f>
        <v>0</v>
      </c>
    </row>
    <row r="41" spans="1:41" ht="16.5">
      <c r="A41" s="68"/>
      <c r="B41" s="5" t="s">
        <v>59</v>
      </c>
      <c r="C41" s="15"/>
      <c r="D41" s="15"/>
      <c r="E41" s="15"/>
      <c r="F41" s="64"/>
      <c r="G41" s="15"/>
      <c r="H41" s="15"/>
      <c r="I41" s="15"/>
      <c r="J41" s="15"/>
      <c r="K41" s="15"/>
      <c r="L41" s="64"/>
      <c r="M41" s="15"/>
      <c r="N41" s="15"/>
      <c r="O41" s="15"/>
      <c r="P41" s="15"/>
      <c r="Q41" s="15"/>
      <c r="R41" s="64"/>
      <c r="S41" s="15"/>
      <c r="T41" s="15"/>
      <c r="U41" s="15"/>
      <c r="V41" s="15"/>
      <c r="W41" s="15"/>
      <c r="X41" s="64"/>
      <c r="Y41" s="15"/>
      <c r="Z41" s="15"/>
      <c r="AA41" s="15"/>
      <c r="AB41" s="15"/>
      <c r="AC41" s="15"/>
      <c r="AD41" s="64"/>
      <c r="AE41" s="15"/>
      <c r="AF41" s="15"/>
      <c r="AG41" s="15"/>
      <c r="AH41" s="3" t="e">
        <f>COUNTIF(#REF!,$AK$2)</f>
        <v>#REF!</v>
      </c>
      <c r="AI41" s="3">
        <f>COUNTIF(W41:Z41,$AK$2)+COUNTIF(AD41,$AK$2)+COUNTIF(AG41,$AK$2)+COUNTIF(I41,$AK$2)</f>
        <v>0</v>
      </c>
      <c r="AJ41" s="3">
        <f t="shared" si="1"/>
        <v>0</v>
      </c>
      <c r="AK41" s="8" t="s">
        <v>50</v>
      </c>
      <c r="AL41" s="3">
        <f>COUNTIF(Q41:R41,$AK$2)+COUNTIF(S41,$AK$2)</f>
        <v>0</v>
      </c>
      <c r="AM41" s="3">
        <f>COUNTIF(U41,$AK$2)+COUNTIF(AA38,$AK$2)+COUNTIF(AG41,$AK$2)+COUNTIF(F41,$AK$2)</f>
        <v>0</v>
      </c>
      <c r="AN41" s="3" t="e">
        <f>COUNTIF(#REF!,$AK$2)+COUNTIF(T41,$AK$2)</f>
        <v>#REF!</v>
      </c>
      <c r="AO41" s="3" t="e">
        <f>COUNTIF(L41,$AK$2)+COUNTIF(M41,$AK$2)+COUNTIF(G41,$AK$2)+COUNTIF(#REF!,$AK$2)+COUNTIF(J14,$AK$2)</f>
        <v>#REF!</v>
      </c>
    </row>
    <row r="42" spans="1:41" ht="16.5" customHeight="1">
      <c r="A42" s="69"/>
      <c r="B42" s="5" t="s">
        <v>200</v>
      </c>
      <c r="C42" s="15"/>
      <c r="D42" s="15"/>
      <c r="E42" s="15"/>
      <c r="F42" s="64"/>
      <c r="G42" s="15"/>
      <c r="H42" s="15"/>
      <c r="I42" s="15"/>
      <c r="J42" s="15"/>
      <c r="K42" s="15"/>
      <c r="L42" s="64"/>
      <c r="M42" s="15"/>
      <c r="N42" s="15"/>
      <c r="O42" s="15"/>
      <c r="P42" s="15"/>
      <c r="Q42" s="15"/>
      <c r="R42" s="64"/>
      <c r="S42" s="15"/>
      <c r="T42" s="15"/>
      <c r="U42" s="15"/>
      <c r="V42" s="15"/>
      <c r="W42" s="15"/>
      <c r="X42" s="64"/>
      <c r="Y42" s="15"/>
      <c r="Z42" s="15"/>
      <c r="AA42" s="15"/>
      <c r="AB42" s="15"/>
      <c r="AC42" s="15"/>
      <c r="AD42" s="64"/>
      <c r="AE42" s="15"/>
      <c r="AF42" s="15"/>
      <c r="AG42" s="15"/>
      <c r="AK42" s="14"/>
    </row>
    <row r="43" spans="1:41" ht="16.5">
      <c r="A43" s="70" t="s">
        <v>55</v>
      </c>
      <c r="B43" s="5" t="s">
        <v>41</v>
      </c>
      <c r="C43" s="15" t="s">
        <v>42</v>
      </c>
      <c r="D43" s="15" t="s">
        <v>35</v>
      </c>
      <c r="E43" s="15" t="s">
        <v>49</v>
      </c>
      <c r="F43" s="15" t="s">
        <v>43</v>
      </c>
      <c r="G43" s="15" t="s">
        <v>44</v>
      </c>
      <c r="H43" s="15" t="s">
        <v>35</v>
      </c>
      <c r="I43" s="15" t="s">
        <v>42</v>
      </c>
      <c r="J43" s="15" t="s">
        <v>43</v>
      </c>
      <c r="K43" s="15" t="s">
        <v>47</v>
      </c>
      <c r="L43" s="15" t="s">
        <v>43</v>
      </c>
      <c r="M43" s="15" t="s">
        <v>44</v>
      </c>
      <c r="N43" s="15" t="s">
        <v>35</v>
      </c>
      <c r="O43" s="15" t="s">
        <v>42</v>
      </c>
      <c r="P43" s="15" t="s">
        <v>43</v>
      </c>
      <c r="Q43" s="15" t="s">
        <v>46</v>
      </c>
      <c r="R43" s="15" t="s">
        <v>43</v>
      </c>
      <c r="S43" s="15" t="s">
        <v>44</v>
      </c>
      <c r="T43" s="15" t="s">
        <v>35</v>
      </c>
      <c r="U43" s="15" t="s">
        <v>42</v>
      </c>
      <c r="V43" s="15" t="s">
        <v>35</v>
      </c>
      <c r="W43" s="15" t="s">
        <v>49</v>
      </c>
      <c r="X43" s="15" t="s">
        <v>43</v>
      </c>
      <c r="Y43" s="15" t="s">
        <v>44</v>
      </c>
      <c r="Z43" s="15" t="s">
        <v>35</v>
      </c>
      <c r="AA43" s="15" t="s">
        <v>47</v>
      </c>
      <c r="AB43" s="15" t="s">
        <v>43</v>
      </c>
      <c r="AC43" s="15" t="s">
        <v>46</v>
      </c>
      <c r="AD43" s="15" t="s">
        <v>43</v>
      </c>
      <c r="AE43" s="15" t="s">
        <v>44</v>
      </c>
      <c r="AF43" s="15" t="s">
        <v>35</v>
      </c>
      <c r="AG43" s="15" t="s">
        <v>42</v>
      </c>
      <c r="AK43" s="14"/>
    </row>
    <row r="44" spans="1:41" ht="16.5">
      <c r="A44" s="71"/>
      <c r="B44" s="5" t="s">
        <v>45</v>
      </c>
      <c r="C44" s="15" t="s">
        <v>44</v>
      </c>
      <c r="D44" s="15" t="s">
        <v>42</v>
      </c>
      <c r="E44" s="15" t="s">
        <v>43</v>
      </c>
      <c r="F44" s="15" t="s">
        <v>46</v>
      </c>
      <c r="G44" s="15" t="s">
        <v>35</v>
      </c>
      <c r="H44" s="15" t="s">
        <v>47</v>
      </c>
      <c r="I44" s="15" t="s">
        <v>35</v>
      </c>
      <c r="J44" s="15" t="s">
        <v>42</v>
      </c>
      <c r="K44" s="15" t="s">
        <v>49</v>
      </c>
      <c r="L44" s="15" t="s">
        <v>46</v>
      </c>
      <c r="M44" s="15" t="s">
        <v>35</v>
      </c>
      <c r="N44" s="15" t="s">
        <v>47</v>
      </c>
      <c r="O44" s="15" t="s">
        <v>44</v>
      </c>
      <c r="P44" s="15" t="s">
        <v>42</v>
      </c>
      <c r="Q44" s="15" t="s">
        <v>43</v>
      </c>
      <c r="R44" s="15" t="s">
        <v>46</v>
      </c>
      <c r="S44" s="15" t="s">
        <v>35</v>
      </c>
      <c r="T44" s="15" t="s">
        <v>47</v>
      </c>
      <c r="U44" s="15" t="s">
        <v>44</v>
      </c>
      <c r="V44" s="15" t="s">
        <v>42</v>
      </c>
      <c r="W44" s="15" t="s">
        <v>43</v>
      </c>
      <c r="X44" s="15" t="s">
        <v>46</v>
      </c>
      <c r="Y44" s="15" t="s">
        <v>35</v>
      </c>
      <c r="Z44" s="15" t="s">
        <v>49</v>
      </c>
      <c r="AA44" s="15" t="s">
        <v>44</v>
      </c>
      <c r="AB44" s="15" t="s">
        <v>42</v>
      </c>
      <c r="AC44" s="15" t="s">
        <v>43</v>
      </c>
      <c r="AD44" s="15" t="s">
        <v>46</v>
      </c>
      <c r="AE44" s="15" t="s">
        <v>35</v>
      </c>
      <c r="AF44" s="15" t="s">
        <v>47</v>
      </c>
      <c r="AG44" s="15" t="s">
        <v>44</v>
      </c>
      <c r="AK44" s="14"/>
    </row>
    <row r="45" spans="1:41" ht="16.5">
      <c r="A45" s="71"/>
      <c r="B45" s="5" t="s">
        <v>48</v>
      </c>
      <c r="C45" s="15" t="s">
        <v>35</v>
      </c>
      <c r="D45" s="15" t="s">
        <v>47</v>
      </c>
      <c r="E45" s="15" t="s">
        <v>42</v>
      </c>
      <c r="F45" s="15" t="s">
        <v>35</v>
      </c>
      <c r="G45" s="15" t="s">
        <v>42</v>
      </c>
      <c r="H45" s="15" t="s">
        <v>43</v>
      </c>
      <c r="I45" s="15" t="s">
        <v>44</v>
      </c>
      <c r="J45" s="15" t="s">
        <v>49</v>
      </c>
      <c r="K45" s="15" t="s">
        <v>46</v>
      </c>
      <c r="L45" s="15" t="s">
        <v>35</v>
      </c>
      <c r="M45" s="15" t="s">
        <v>42</v>
      </c>
      <c r="N45" s="15" t="s">
        <v>43</v>
      </c>
      <c r="O45" s="15" t="s">
        <v>35</v>
      </c>
      <c r="P45" s="15" t="s">
        <v>46</v>
      </c>
      <c r="Q45" s="15" t="s">
        <v>49</v>
      </c>
      <c r="R45" s="15" t="s">
        <v>35</v>
      </c>
      <c r="S45" s="15" t="s">
        <v>42</v>
      </c>
      <c r="T45" s="15" t="s">
        <v>43</v>
      </c>
      <c r="U45" s="15" t="s">
        <v>35</v>
      </c>
      <c r="V45" s="15" t="s">
        <v>43</v>
      </c>
      <c r="W45" s="15" t="s">
        <v>46</v>
      </c>
      <c r="X45" s="15" t="s">
        <v>35</v>
      </c>
      <c r="Y45" s="15" t="s">
        <v>42</v>
      </c>
      <c r="Z45" s="15" t="s">
        <v>47</v>
      </c>
      <c r="AA45" s="15" t="s">
        <v>35</v>
      </c>
      <c r="AB45" s="15" t="s">
        <v>46</v>
      </c>
      <c r="AC45" s="15" t="s">
        <v>49</v>
      </c>
      <c r="AD45" s="15" t="s">
        <v>35</v>
      </c>
      <c r="AE45" s="15" t="s">
        <v>42</v>
      </c>
      <c r="AF45" s="15" t="s">
        <v>43</v>
      </c>
      <c r="AG45" s="15" t="s">
        <v>35</v>
      </c>
      <c r="AK45" s="14"/>
    </row>
    <row r="46" spans="1:41" ht="16.5">
      <c r="A46" s="71"/>
      <c r="B46" s="5" t="s">
        <v>50</v>
      </c>
      <c r="C46" s="15" t="s">
        <v>47</v>
      </c>
      <c r="D46" s="15" t="s">
        <v>44</v>
      </c>
      <c r="E46" s="15" t="s">
        <v>35</v>
      </c>
      <c r="F46" s="15" t="s">
        <v>49</v>
      </c>
      <c r="G46" s="15" t="s">
        <v>43</v>
      </c>
      <c r="H46" s="15" t="s">
        <v>46</v>
      </c>
      <c r="I46" s="15" t="s">
        <v>43</v>
      </c>
      <c r="J46" s="15" t="s">
        <v>46</v>
      </c>
      <c r="K46" s="15" t="s">
        <v>42</v>
      </c>
      <c r="L46" s="15" t="s">
        <v>49</v>
      </c>
      <c r="M46" s="15" t="s">
        <v>43</v>
      </c>
      <c r="N46" s="15" t="s">
        <v>46</v>
      </c>
      <c r="O46" s="15" t="s">
        <v>47</v>
      </c>
      <c r="P46" s="15" t="s">
        <v>44</v>
      </c>
      <c r="Q46" s="15" t="s">
        <v>42</v>
      </c>
      <c r="R46" s="15" t="s">
        <v>49</v>
      </c>
      <c r="S46" s="15" t="s">
        <v>43</v>
      </c>
      <c r="T46" s="15" t="s">
        <v>46</v>
      </c>
      <c r="U46" s="15" t="s">
        <v>47</v>
      </c>
      <c r="V46" s="15" t="s">
        <v>44</v>
      </c>
      <c r="W46" s="15" t="s">
        <v>42</v>
      </c>
      <c r="X46" s="15" t="s">
        <v>49</v>
      </c>
      <c r="Y46" s="15" t="s">
        <v>43</v>
      </c>
      <c r="Z46" s="15" t="s">
        <v>43</v>
      </c>
      <c r="AA46" s="15" t="s">
        <v>42</v>
      </c>
      <c r="AB46" s="15" t="s">
        <v>44</v>
      </c>
      <c r="AC46" s="15" t="s">
        <v>42</v>
      </c>
      <c r="AD46" s="15" t="s">
        <v>49</v>
      </c>
      <c r="AE46" s="15" t="s">
        <v>43</v>
      </c>
      <c r="AF46" s="15" t="s">
        <v>46</v>
      </c>
      <c r="AG46" s="15" t="s">
        <v>47</v>
      </c>
      <c r="AK46" s="14"/>
    </row>
    <row r="47" spans="1:41" ht="16.5">
      <c r="A47" s="71"/>
      <c r="B47" s="5" t="s">
        <v>57</v>
      </c>
      <c r="C47" s="15"/>
      <c r="D47" s="15" t="s">
        <v>46</v>
      </c>
      <c r="E47" s="15"/>
      <c r="F47" s="15"/>
      <c r="G47" s="15" t="s">
        <v>49</v>
      </c>
      <c r="H47" s="24"/>
      <c r="I47" s="15"/>
      <c r="J47" s="24"/>
      <c r="K47" s="15"/>
      <c r="L47" s="15"/>
      <c r="M47" s="15" t="s">
        <v>49</v>
      </c>
      <c r="N47" s="24"/>
      <c r="O47" s="15"/>
      <c r="P47" s="24"/>
      <c r="Q47" s="15"/>
      <c r="R47" s="15"/>
      <c r="S47" s="24"/>
      <c r="T47" s="24"/>
      <c r="U47" s="15"/>
      <c r="V47" s="24"/>
      <c r="W47" s="15"/>
      <c r="X47" s="15"/>
      <c r="Y47" s="15"/>
      <c r="Z47" s="24"/>
      <c r="AA47" s="15"/>
      <c r="AB47" s="24"/>
      <c r="AC47" s="15"/>
      <c r="AD47" s="15"/>
      <c r="AE47" s="15" t="s">
        <v>49</v>
      </c>
      <c r="AF47" s="24"/>
      <c r="AG47" s="15"/>
      <c r="AK47" s="14"/>
    </row>
    <row r="48" spans="1:41" ht="16.5">
      <c r="A48" s="71"/>
      <c r="B48" s="5" t="s">
        <v>58</v>
      </c>
      <c r="C48" s="15"/>
      <c r="D48" s="15"/>
      <c r="E48" s="15"/>
      <c r="F48" s="15"/>
      <c r="G48" s="15"/>
      <c r="H48" s="64" t="s">
        <v>60</v>
      </c>
      <c r="I48" s="15"/>
      <c r="J48" s="24"/>
      <c r="K48" s="15"/>
      <c r="L48" s="15"/>
      <c r="M48" s="15"/>
      <c r="N48" s="64" t="s">
        <v>61</v>
      </c>
      <c r="O48" s="15"/>
      <c r="P48" s="24"/>
      <c r="Q48" s="15"/>
      <c r="R48" s="15"/>
      <c r="S48" s="24"/>
      <c r="T48" s="64" t="s">
        <v>60</v>
      </c>
      <c r="U48" s="15"/>
      <c r="V48" s="24"/>
      <c r="W48" s="15"/>
      <c r="X48" s="15"/>
      <c r="Y48" s="15"/>
      <c r="Z48" s="64" t="s">
        <v>60</v>
      </c>
      <c r="AA48" s="15"/>
      <c r="AB48" s="24"/>
      <c r="AC48" s="15"/>
      <c r="AD48" s="15"/>
      <c r="AE48" s="15"/>
      <c r="AF48" s="64" t="s">
        <v>61</v>
      </c>
      <c r="AG48" s="15"/>
      <c r="AK48" s="14"/>
    </row>
    <row r="49" spans="1:37" ht="16.5">
      <c r="A49" s="71"/>
      <c r="B49" s="5" t="s">
        <v>59</v>
      </c>
      <c r="C49" s="15"/>
      <c r="D49" s="15"/>
      <c r="E49" s="15"/>
      <c r="F49" s="15"/>
      <c r="G49" s="15"/>
      <c r="H49" s="64"/>
      <c r="I49" s="15"/>
      <c r="J49" s="15"/>
      <c r="K49" s="15"/>
      <c r="L49" s="15"/>
      <c r="M49" s="15"/>
      <c r="N49" s="64"/>
      <c r="O49" s="15"/>
      <c r="P49" s="15"/>
      <c r="Q49" s="15"/>
      <c r="R49" s="15"/>
      <c r="S49" s="15"/>
      <c r="T49" s="64"/>
      <c r="U49" s="15"/>
      <c r="V49" s="15"/>
      <c r="W49" s="15"/>
      <c r="X49" s="15"/>
      <c r="Y49" s="15"/>
      <c r="Z49" s="64"/>
      <c r="AA49" s="15"/>
      <c r="AB49" s="15"/>
      <c r="AC49" s="15"/>
      <c r="AD49" s="15"/>
      <c r="AE49" s="15"/>
      <c r="AF49" s="64"/>
      <c r="AG49" s="15"/>
      <c r="AK49" s="14"/>
    </row>
    <row r="50" spans="1:37" ht="16.5">
      <c r="A50" s="71"/>
      <c r="B50" s="5" t="s">
        <v>200</v>
      </c>
      <c r="C50" s="15"/>
      <c r="D50" s="15"/>
      <c r="E50" s="15"/>
      <c r="F50" s="15"/>
      <c r="G50" s="15"/>
      <c r="H50" s="64"/>
      <c r="I50" s="15"/>
      <c r="J50" s="15"/>
      <c r="K50" s="15"/>
      <c r="L50" s="15"/>
      <c r="M50" s="15"/>
      <c r="N50" s="64"/>
      <c r="O50" s="15"/>
      <c r="P50" s="15"/>
      <c r="Q50" s="15"/>
      <c r="R50" s="15"/>
      <c r="S50" s="15"/>
      <c r="T50" s="64"/>
      <c r="U50" s="15"/>
      <c r="V50" s="15"/>
      <c r="W50" s="15"/>
      <c r="X50" s="15"/>
      <c r="Y50" s="15"/>
      <c r="Z50" s="64"/>
      <c r="AA50" s="15"/>
      <c r="AB50" s="15"/>
      <c r="AC50" s="15"/>
      <c r="AD50" s="15"/>
      <c r="AE50" s="15"/>
      <c r="AF50" s="64"/>
      <c r="AG50" s="15"/>
      <c r="AK50" s="14"/>
    </row>
    <row r="51" spans="1:37" ht="16.5">
      <c r="A51" s="27"/>
      <c r="B51" s="28"/>
      <c r="C51" s="29"/>
      <c r="D51" s="29"/>
      <c r="E51" s="29"/>
      <c r="F51" s="29"/>
      <c r="G51" s="29"/>
      <c r="H51" s="30"/>
      <c r="I51" s="29"/>
      <c r="J51" s="29"/>
      <c r="K51" s="29"/>
      <c r="L51" s="29"/>
      <c r="M51" s="29"/>
      <c r="N51" s="30"/>
      <c r="O51" s="29"/>
      <c r="P51" s="29"/>
      <c r="Q51" s="29"/>
      <c r="R51" s="29"/>
      <c r="S51" s="29"/>
      <c r="T51" s="30"/>
      <c r="U51" s="29"/>
      <c r="V51" s="29"/>
      <c r="W51" s="29"/>
      <c r="X51" s="29"/>
      <c r="Y51" s="29"/>
      <c r="Z51" s="30"/>
      <c r="AA51" s="29"/>
      <c r="AB51" s="29"/>
      <c r="AC51" s="29"/>
      <c r="AD51" s="29"/>
      <c r="AE51" s="29"/>
      <c r="AF51" s="30"/>
      <c r="AG51" s="29"/>
      <c r="AK51" s="14"/>
    </row>
    <row r="52" spans="1:37" ht="20.25">
      <c r="A52" s="27"/>
      <c r="B52" s="28"/>
      <c r="C52" s="58" t="s">
        <v>190</v>
      </c>
      <c r="D52" s="59"/>
      <c r="E52" s="59"/>
      <c r="F52" s="59"/>
      <c r="G52" s="60"/>
      <c r="K52" s="47" t="s">
        <v>199</v>
      </c>
      <c r="L52" s="31" t="s">
        <v>201</v>
      </c>
      <c r="M52" s="31"/>
      <c r="N52" s="46"/>
      <c r="O52" s="15"/>
      <c r="P52" s="29"/>
      <c r="Q52" s="29"/>
      <c r="R52" s="29"/>
      <c r="S52" s="29"/>
      <c r="T52" s="30"/>
      <c r="U52" s="29"/>
      <c r="V52" s="29"/>
      <c r="W52" s="29"/>
      <c r="X52" s="29"/>
      <c r="Y52" s="29"/>
      <c r="Z52" s="30"/>
      <c r="AA52" s="29"/>
      <c r="AB52" s="29"/>
      <c r="AC52" s="29"/>
      <c r="AD52" s="29"/>
      <c r="AE52" s="29"/>
      <c r="AF52" s="30"/>
      <c r="AG52" s="29"/>
      <c r="AK52" s="14"/>
    </row>
    <row r="53" spans="1:37" ht="20.25">
      <c r="A53" s="27"/>
      <c r="B53" s="28"/>
      <c r="C53" s="47" t="s">
        <v>41</v>
      </c>
      <c r="D53" s="58" t="s">
        <v>198</v>
      </c>
      <c r="E53" s="59"/>
      <c r="F53" s="59"/>
      <c r="G53" s="60"/>
      <c r="K53" s="47" t="s">
        <v>58</v>
      </c>
      <c r="L53" s="31" t="s">
        <v>195</v>
      </c>
      <c r="M53" s="31"/>
      <c r="N53" s="46"/>
      <c r="O53" s="15"/>
      <c r="P53" s="29"/>
      <c r="Q53" s="29"/>
      <c r="R53" s="29"/>
      <c r="S53" s="29"/>
      <c r="T53" s="30"/>
      <c r="U53" s="29"/>
      <c r="V53" s="29"/>
      <c r="W53" s="29"/>
      <c r="X53" s="29"/>
      <c r="Y53" s="29"/>
      <c r="Z53" s="30"/>
      <c r="AA53" s="29"/>
      <c r="AB53" s="29"/>
      <c r="AC53" s="29"/>
      <c r="AD53" s="29"/>
      <c r="AE53" s="29"/>
      <c r="AF53" s="30"/>
      <c r="AG53" s="29"/>
      <c r="AK53" s="14"/>
    </row>
    <row r="54" spans="1:37" ht="20.25">
      <c r="A54" s="27"/>
      <c r="B54" s="28"/>
      <c r="C54" s="47" t="s">
        <v>45</v>
      </c>
      <c r="D54" s="58" t="s">
        <v>191</v>
      </c>
      <c r="E54" s="59"/>
      <c r="F54" s="59"/>
      <c r="G54" s="60"/>
      <c r="K54" s="47" t="s">
        <v>59</v>
      </c>
      <c r="L54" s="61" t="s">
        <v>196</v>
      </c>
      <c r="M54" s="62"/>
      <c r="N54" s="62"/>
      <c r="O54" s="63"/>
      <c r="P54" s="29"/>
      <c r="Q54" s="29"/>
      <c r="R54" s="29"/>
      <c r="S54" s="29"/>
      <c r="T54" s="30"/>
      <c r="U54" s="29"/>
      <c r="V54" s="29"/>
      <c r="W54" s="29"/>
      <c r="X54" s="29"/>
      <c r="Y54" s="29"/>
      <c r="Z54" s="30"/>
      <c r="AA54" s="29"/>
      <c r="AB54" s="29"/>
      <c r="AC54" s="29"/>
      <c r="AD54" s="29"/>
      <c r="AE54" s="29"/>
      <c r="AF54" s="30"/>
      <c r="AG54" s="29"/>
      <c r="AK54" s="14"/>
    </row>
    <row r="55" spans="1:37" ht="20.25">
      <c r="A55" s="27"/>
      <c r="B55" s="28"/>
      <c r="C55" s="47" t="s">
        <v>48</v>
      </c>
      <c r="D55" s="58" t="s">
        <v>192</v>
      </c>
      <c r="E55" s="59"/>
      <c r="F55" s="59"/>
      <c r="G55" s="60"/>
      <c r="K55" s="47" t="s">
        <v>200</v>
      </c>
      <c r="L55" s="32" t="s">
        <v>197</v>
      </c>
      <c r="M55" s="32"/>
      <c r="N55" s="32"/>
      <c r="O55" s="32"/>
      <c r="P55" s="29"/>
      <c r="Q55" s="29"/>
      <c r="R55" s="29"/>
      <c r="S55" s="29"/>
      <c r="T55" s="30"/>
      <c r="U55" s="29"/>
      <c r="V55" s="29"/>
      <c r="W55" s="29"/>
      <c r="X55" s="29"/>
      <c r="Y55" s="29"/>
      <c r="Z55" s="30"/>
      <c r="AA55" s="29"/>
      <c r="AB55" s="29"/>
      <c r="AC55" s="29"/>
      <c r="AD55" s="29"/>
      <c r="AE55" s="29"/>
      <c r="AF55" s="30"/>
      <c r="AG55" s="29"/>
      <c r="AK55" s="14"/>
    </row>
    <row r="56" spans="1:37" ht="20.25">
      <c r="A56" s="27"/>
      <c r="B56" s="28"/>
      <c r="C56" s="47" t="s">
        <v>50</v>
      </c>
      <c r="D56" s="58" t="s">
        <v>193</v>
      </c>
      <c r="E56" s="59"/>
      <c r="F56" s="59"/>
      <c r="G56" s="60"/>
      <c r="H56" s="30"/>
      <c r="I56" s="29"/>
      <c r="J56" s="29"/>
      <c r="K56" s="29"/>
      <c r="L56" s="29"/>
      <c r="M56" s="29"/>
      <c r="N56" s="30"/>
      <c r="O56" s="29"/>
      <c r="P56" s="29"/>
      <c r="Q56" s="29"/>
      <c r="R56" s="29"/>
      <c r="S56" s="29"/>
      <c r="T56" s="30"/>
      <c r="U56" s="29"/>
      <c r="V56" s="29"/>
      <c r="W56" s="29"/>
      <c r="X56" s="29"/>
      <c r="Y56" s="29"/>
      <c r="Z56" s="30"/>
      <c r="AA56" s="29"/>
      <c r="AB56" s="29"/>
      <c r="AC56" s="29"/>
      <c r="AD56" s="29"/>
      <c r="AE56" s="29"/>
      <c r="AF56" s="30"/>
      <c r="AG56" s="29"/>
      <c r="AK56" s="14"/>
    </row>
    <row r="57" spans="1:37" ht="20.25">
      <c r="A57" s="10"/>
      <c r="B57" s="10"/>
      <c r="C57" s="47" t="s">
        <v>57</v>
      </c>
      <c r="D57" s="58" t="s">
        <v>194</v>
      </c>
      <c r="E57" s="59"/>
      <c r="F57" s="59"/>
      <c r="G57" s="6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1"/>
      <c r="AG57" s="11"/>
    </row>
    <row r="59" spans="1:37" ht="16.5">
      <c r="A59" s="5" t="s">
        <v>44</v>
      </c>
      <c r="C59" s="12">
        <f>COUNTIF(C3:C50,$A$59)</f>
        <v>3</v>
      </c>
      <c r="D59" s="12">
        <f t="shared" ref="D59:AG59" si="7">COUNTIF(D3:D50,$A$59)</f>
        <v>3</v>
      </c>
      <c r="E59" s="12">
        <f t="shared" si="7"/>
        <v>3</v>
      </c>
      <c r="F59" s="12">
        <f t="shared" si="7"/>
        <v>3</v>
      </c>
      <c r="G59" s="12">
        <f t="shared" si="7"/>
        <v>3</v>
      </c>
      <c r="H59" s="12">
        <f t="shared" si="7"/>
        <v>3</v>
      </c>
      <c r="I59" s="12">
        <f t="shared" si="7"/>
        <v>3</v>
      </c>
      <c r="J59" s="12">
        <f t="shared" si="7"/>
        <v>3</v>
      </c>
      <c r="K59" s="12">
        <f t="shared" si="7"/>
        <v>3</v>
      </c>
      <c r="L59" s="12">
        <f t="shared" si="7"/>
        <v>3</v>
      </c>
      <c r="M59" s="12">
        <f t="shared" si="7"/>
        <v>3</v>
      </c>
      <c r="N59" s="12">
        <f t="shared" si="7"/>
        <v>3</v>
      </c>
      <c r="O59" s="12">
        <f t="shared" si="7"/>
        <v>3</v>
      </c>
      <c r="P59" s="12">
        <f t="shared" si="7"/>
        <v>3</v>
      </c>
      <c r="Q59" s="12">
        <f t="shared" si="7"/>
        <v>3</v>
      </c>
      <c r="R59" s="12">
        <f t="shared" si="7"/>
        <v>3</v>
      </c>
      <c r="S59" s="12">
        <f t="shared" si="7"/>
        <v>3</v>
      </c>
      <c r="T59" s="12">
        <f t="shared" si="7"/>
        <v>3</v>
      </c>
      <c r="U59" s="12">
        <f t="shared" si="7"/>
        <v>3</v>
      </c>
      <c r="V59" s="12">
        <f t="shared" si="7"/>
        <v>3</v>
      </c>
      <c r="W59" s="12">
        <f t="shared" si="7"/>
        <v>3</v>
      </c>
      <c r="X59" s="12">
        <f t="shared" si="7"/>
        <v>3</v>
      </c>
      <c r="Y59" s="12">
        <f t="shared" si="7"/>
        <v>3</v>
      </c>
      <c r="Z59" s="12">
        <f t="shared" si="7"/>
        <v>3</v>
      </c>
      <c r="AA59" s="12">
        <f t="shared" si="7"/>
        <v>3</v>
      </c>
      <c r="AB59" s="12">
        <f t="shared" si="7"/>
        <v>3</v>
      </c>
      <c r="AC59" s="12">
        <f t="shared" si="7"/>
        <v>3</v>
      </c>
      <c r="AD59" s="12">
        <f t="shared" si="7"/>
        <v>3</v>
      </c>
      <c r="AE59" s="12">
        <f t="shared" si="7"/>
        <v>3</v>
      </c>
      <c r="AF59" s="12">
        <f t="shared" si="7"/>
        <v>3</v>
      </c>
      <c r="AG59" s="12">
        <f t="shared" si="7"/>
        <v>3</v>
      </c>
    </row>
    <row r="60" spans="1:37" ht="16.5">
      <c r="A60" s="5" t="s">
        <v>49</v>
      </c>
      <c r="C60" s="12">
        <f>COUNTIF(C3:C50,$A$60)</f>
        <v>3</v>
      </c>
      <c r="D60" s="12">
        <f t="shared" ref="D60:AG60" si="8">COUNTIF(D3:D50,$A$60)</f>
        <v>3</v>
      </c>
      <c r="E60" s="12">
        <f t="shared" si="8"/>
        <v>3</v>
      </c>
      <c r="F60" s="12">
        <f t="shared" si="8"/>
        <v>3</v>
      </c>
      <c r="G60" s="12">
        <f t="shared" si="8"/>
        <v>3</v>
      </c>
      <c r="H60" s="12">
        <f t="shared" si="8"/>
        <v>3</v>
      </c>
      <c r="I60" s="12">
        <f t="shared" si="8"/>
        <v>3</v>
      </c>
      <c r="J60" s="12">
        <f t="shared" si="8"/>
        <v>3</v>
      </c>
      <c r="K60" s="12">
        <f t="shared" si="8"/>
        <v>3</v>
      </c>
      <c r="L60" s="12">
        <f t="shared" si="8"/>
        <v>3</v>
      </c>
      <c r="M60" s="12">
        <f t="shared" si="8"/>
        <v>3</v>
      </c>
      <c r="N60" s="12">
        <f t="shared" si="8"/>
        <v>3</v>
      </c>
      <c r="O60" s="12">
        <f t="shared" si="8"/>
        <v>3</v>
      </c>
      <c r="P60" s="12">
        <f t="shared" si="8"/>
        <v>3</v>
      </c>
      <c r="Q60" s="12">
        <f t="shared" si="8"/>
        <v>3</v>
      </c>
      <c r="R60" s="12">
        <f t="shared" si="8"/>
        <v>3</v>
      </c>
      <c r="S60" s="12">
        <f t="shared" si="8"/>
        <v>3</v>
      </c>
      <c r="T60" s="12">
        <f t="shared" si="8"/>
        <v>3</v>
      </c>
      <c r="U60" s="12">
        <f t="shared" si="8"/>
        <v>3</v>
      </c>
      <c r="V60" s="12">
        <f t="shared" si="8"/>
        <v>3</v>
      </c>
      <c r="W60" s="12">
        <f t="shared" si="8"/>
        <v>3</v>
      </c>
      <c r="X60" s="12">
        <f t="shared" si="8"/>
        <v>3</v>
      </c>
      <c r="Y60" s="12">
        <f t="shared" si="8"/>
        <v>3</v>
      </c>
      <c r="Z60" s="12">
        <f t="shared" si="8"/>
        <v>3</v>
      </c>
      <c r="AA60" s="12">
        <f t="shared" si="8"/>
        <v>3</v>
      </c>
      <c r="AB60" s="12">
        <f t="shared" si="8"/>
        <v>3</v>
      </c>
      <c r="AC60" s="12">
        <f t="shared" si="8"/>
        <v>3</v>
      </c>
      <c r="AD60" s="12">
        <f t="shared" si="8"/>
        <v>3</v>
      </c>
      <c r="AE60" s="12">
        <f t="shared" si="8"/>
        <v>3</v>
      </c>
      <c r="AF60" s="12">
        <f t="shared" si="8"/>
        <v>3</v>
      </c>
      <c r="AG60" s="12">
        <f t="shared" si="8"/>
        <v>3</v>
      </c>
    </row>
    <row r="61" spans="1:37" ht="16.5">
      <c r="A61" s="5" t="s">
        <v>35</v>
      </c>
      <c r="C61" s="12">
        <f>COUNTIF(C3:C50,$A$61)</f>
        <v>5</v>
      </c>
      <c r="D61" s="12">
        <f t="shared" ref="D61:AG61" si="9">COUNTIF(D3:D50,$A$61)</f>
        <v>5</v>
      </c>
      <c r="E61" s="12">
        <f t="shared" si="9"/>
        <v>5</v>
      </c>
      <c r="F61" s="12">
        <f t="shared" si="9"/>
        <v>5</v>
      </c>
      <c r="G61" s="12">
        <f t="shared" si="9"/>
        <v>5</v>
      </c>
      <c r="H61" s="12">
        <f t="shared" si="9"/>
        <v>5</v>
      </c>
      <c r="I61" s="12">
        <f t="shared" si="9"/>
        <v>5</v>
      </c>
      <c r="J61" s="12">
        <f t="shared" si="9"/>
        <v>5</v>
      </c>
      <c r="K61" s="12">
        <f t="shared" si="9"/>
        <v>5</v>
      </c>
      <c r="L61" s="12">
        <f t="shared" si="9"/>
        <v>5</v>
      </c>
      <c r="M61" s="12">
        <f t="shared" si="9"/>
        <v>5</v>
      </c>
      <c r="N61" s="12">
        <f t="shared" si="9"/>
        <v>5</v>
      </c>
      <c r="O61" s="12">
        <f t="shared" si="9"/>
        <v>5</v>
      </c>
      <c r="P61" s="12">
        <f t="shared" si="9"/>
        <v>5</v>
      </c>
      <c r="Q61" s="12">
        <f t="shared" si="9"/>
        <v>5</v>
      </c>
      <c r="R61" s="12">
        <f t="shared" si="9"/>
        <v>5</v>
      </c>
      <c r="S61" s="12">
        <f t="shared" si="9"/>
        <v>5</v>
      </c>
      <c r="T61" s="12">
        <f t="shared" si="9"/>
        <v>5</v>
      </c>
      <c r="U61" s="12">
        <f t="shared" si="9"/>
        <v>5</v>
      </c>
      <c r="V61" s="12">
        <f t="shared" si="9"/>
        <v>5</v>
      </c>
      <c r="W61" s="12">
        <f t="shared" si="9"/>
        <v>5</v>
      </c>
      <c r="X61" s="12">
        <f t="shared" si="9"/>
        <v>5</v>
      </c>
      <c r="Y61" s="12">
        <f t="shared" si="9"/>
        <v>5</v>
      </c>
      <c r="Z61" s="12">
        <f t="shared" si="9"/>
        <v>5</v>
      </c>
      <c r="AA61" s="12">
        <f t="shared" si="9"/>
        <v>5</v>
      </c>
      <c r="AB61" s="12">
        <f t="shared" si="9"/>
        <v>5</v>
      </c>
      <c r="AC61" s="12">
        <f t="shared" si="9"/>
        <v>5</v>
      </c>
      <c r="AD61" s="12">
        <f t="shared" si="9"/>
        <v>5</v>
      </c>
      <c r="AE61" s="12">
        <f t="shared" si="9"/>
        <v>5</v>
      </c>
      <c r="AF61" s="12">
        <f t="shared" si="9"/>
        <v>5</v>
      </c>
      <c r="AG61" s="12">
        <f t="shared" si="9"/>
        <v>5</v>
      </c>
    </row>
    <row r="62" spans="1:37" ht="16.5">
      <c r="A62" s="5" t="s">
        <v>42</v>
      </c>
      <c r="C62" s="12">
        <f>COUNTIF(C3:C50,$A$62)</f>
        <v>4</v>
      </c>
      <c r="D62" s="12">
        <f t="shared" ref="D62:AG62" si="10">COUNTIF(D3:D50,$A$62)</f>
        <v>4</v>
      </c>
      <c r="E62" s="12">
        <f t="shared" si="10"/>
        <v>4</v>
      </c>
      <c r="F62" s="12">
        <f t="shared" si="10"/>
        <v>4</v>
      </c>
      <c r="G62" s="12">
        <f t="shared" si="10"/>
        <v>4</v>
      </c>
      <c r="H62" s="12">
        <f t="shared" si="10"/>
        <v>4</v>
      </c>
      <c r="I62" s="12">
        <f t="shared" si="10"/>
        <v>4</v>
      </c>
      <c r="J62" s="12">
        <f t="shared" si="10"/>
        <v>4</v>
      </c>
      <c r="K62" s="12">
        <f t="shared" si="10"/>
        <v>4</v>
      </c>
      <c r="L62" s="12">
        <f t="shared" si="10"/>
        <v>4</v>
      </c>
      <c r="M62" s="12">
        <f t="shared" si="10"/>
        <v>4</v>
      </c>
      <c r="N62" s="12">
        <f t="shared" si="10"/>
        <v>4</v>
      </c>
      <c r="O62" s="12">
        <f t="shared" si="10"/>
        <v>4</v>
      </c>
      <c r="P62" s="12">
        <f t="shared" si="10"/>
        <v>4</v>
      </c>
      <c r="Q62" s="12">
        <f t="shared" si="10"/>
        <v>4</v>
      </c>
      <c r="R62" s="12">
        <f t="shared" si="10"/>
        <v>4</v>
      </c>
      <c r="S62" s="12">
        <f t="shared" si="10"/>
        <v>4</v>
      </c>
      <c r="T62" s="12">
        <f t="shared" si="10"/>
        <v>4</v>
      </c>
      <c r="U62" s="12">
        <f t="shared" si="10"/>
        <v>4</v>
      </c>
      <c r="V62" s="12">
        <f t="shared" si="10"/>
        <v>4</v>
      </c>
      <c r="W62" s="12">
        <f t="shared" si="10"/>
        <v>4</v>
      </c>
      <c r="X62" s="12">
        <f t="shared" si="10"/>
        <v>4</v>
      </c>
      <c r="Y62" s="12">
        <f t="shared" si="10"/>
        <v>4</v>
      </c>
      <c r="Z62" s="12">
        <f t="shared" si="10"/>
        <v>4</v>
      </c>
      <c r="AA62" s="12">
        <f t="shared" si="10"/>
        <v>4</v>
      </c>
      <c r="AB62" s="12">
        <f t="shared" si="10"/>
        <v>4</v>
      </c>
      <c r="AC62" s="12">
        <f t="shared" si="10"/>
        <v>4</v>
      </c>
      <c r="AD62" s="12">
        <f t="shared" si="10"/>
        <v>4</v>
      </c>
      <c r="AE62" s="12">
        <f t="shared" si="10"/>
        <v>4</v>
      </c>
      <c r="AF62" s="12">
        <f t="shared" si="10"/>
        <v>4</v>
      </c>
      <c r="AG62" s="12">
        <f t="shared" si="10"/>
        <v>4</v>
      </c>
    </row>
    <row r="63" spans="1:37" ht="16.5">
      <c r="A63" s="5" t="s">
        <v>43</v>
      </c>
      <c r="C63" s="12">
        <f>COUNTIF(C3:C50,$A$63)</f>
        <v>5</v>
      </c>
      <c r="D63" s="12">
        <f t="shared" ref="D63:AG63" si="11">COUNTIF(D3:D50,$A$63)</f>
        <v>5</v>
      </c>
      <c r="E63" s="12">
        <f t="shared" si="11"/>
        <v>5</v>
      </c>
      <c r="F63" s="12">
        <f t="shared" si="11"/>
        <v>5</v>
      </c>
      <c r="G63" s="12">
        <f t="shared" si="11"/>
        <v>5</v>
      </c>
      <c r="H63" s="12">
        <f t="shared" si="11"/>
        <v>5</v>
      </c>
      <c r="I63" s="12">
        <f t="shared" si="11"/>
        <v>5</v>
      </c>
      <c r="J63" s="12">
        <f t="shared" si="11"/>
        <v>5</v>
      </c>
      <c r="K63" s="12">
        <f t="shared" si="11"/>
        <v>5</v>
      </c>
      <c r="L63" s="12">
        <f t="shared" si="11"/>
        <v>5</v>
      </c>
      <c r="M63" s="12">
        <f t="shared" si="11"/>
        <v>5</v>
      </c>
      <c r="N63" s="12">
        <f t="shared" si="11"/>
        <v>5</v>
      </c>
      <c r="O63" s="12">
        <f t="shared" si="11"/>
        <v>5</v>
      </c>
      <c r="P63" s="12">
        <f t="shared" si="11"/>
        <v>5</v>
      </c>
      <c r="Q63" s="12">
        <f t="shared" si="11"/>
        <v>5</v>
      </c>
      <c r="R63" s="12">
        <f t="shared" si="11"/>
        <v>5</v>
      </c>
      <c r="S63" s="12">
        <f t="shared" si="11"/>
        <v>5</v>
      </c>
      <c r="T63" s="12">
        <f t="shared" si="11"/>
        <v>5</v>
      </c>
      <c r="U63" s="12">
        <f t="shared" si="11"/>
        <v>5</v>
      </c>
      <c r="V63" s="12">
        <f t="shared" si="11"/>
        <v>5</v>
      </c>
      <c r="W63" s="12">
        <f t="shared" si="11"/>
        <v>5</v>
      </c>
      <c r="X63" s="12">
        <f t="shared" si="11"/>
        <v>5</v>
      </c>
      <c r="Y63" s="12">
        <f t="shared" si="11"/>
        <v>5</v>
      </c>
      <c r="Z63" s="12">
        <f t="shared" si="11"/>
        <v>5</v>
      </c>
      <c r="AA63" s="12">
        <f t="shared" si="11"/>
        <v>5</v>
      </c>
      <c r="AB63" s="12">
        <f t="shared" si="11"/>
        <v>5</v>
      </c>
      <c r="AC63" s="12">
        <f t="shared" si="11"/>
        <v>5</v>
      </c>
      <c r="AD63" s="12">
        <f t="shared" si="11"/>
        <v>5</v>
      </c>
      <c r="AE63" s="12">
        <f t="shared" si="11"/>
        <v>5</v>
      </c>
      <c r="AF63" s="12">
        <f t="shared" si="11"/>
        <v>5</v>
      </c>
      <c r="AG63" s="12">
        <f t="shared" si="11"/>
        <v>5</v>
      </c>
    </row>
    <row r="64" spans="1:37" ht="16.5">
      <c r="A64" s="5" t="s">
        <v>46</v>
      </c>
      <c r="C64" s="12">
        <f>COUNTIF(C3:C50,$A$64)</f>
        <v>3</v>
      </c>
      <c r="D64" s="12">
        <f t="shared" ref="D64:AG64" si="12">COUNTIF(D3:D50,$A$64)</f>
        <v>3</v>
      </c>
      <c r="E64" s="12">
        <f t="shared" si="12"/>
        <v>3</v>
      </c>
      <c r="F64" s="12">
        <f t="shared" si="12"/>
        <v>3</v>
      </c>
      <c r="G64" s="12">
        <f t="shared" si="12"/>
        <v>3</v>
      </c>
      <c r="H64" s="12">
        <f t="shared" si="12"/>
        <v>3</v>
      </c>
      <c r="I64" s="12">
        <f t="shared" si="12"/>
        <v>3</v>
      </c>
      <c r="J64" s="12">
        <f t="shared" si="12"/>
        <v>3</v>
      </c>
      <c r="K64" s="12">
        <f t="shared" si="12"/>
        <v>3</v>
      </c>
      <c r="L64" s="12">
        <f t="shared" si="12"/>
        <v>3</v>
      </c>
      <c r="M64" s="12">
        <f t="shared" si="12"/>
        <v>3</v>
      </c>
      <c r="N64" s="12">
        <f t="shared" si="12"/>
        <v>3</v>
      </c>
      <c r="O64" s="12">
        <f t="shared" si="12"/>
        <v>3</v>
      </c>
      <c r="P64" s="12">
        <f t="shared" si="12"/>
        <v>3</v>
      </c>
      <c r="Q64" s="12">
        <f t="shared" si="12"/>
        <v>3</v>
      </c>
      <c r="R64" s="12">
        <f t="shared" si="12"/>
        <v>3</v>
      </c>
      <c r="S64" s="12">
        <f t="shared" si="12"/>
        <v>3</v>
      </c>
      <c r="T64" s="12">
        <f t="shared" si="12"/>
        <v>3</v>
      </c>
      <c r="U64" s="12">
        <f t="shared" si="12"/>
        <v>3</v>
      </c>
      <c r="V64" s="12">
        <f t="shared" si="12"/>
        <v>3</v>
      </c>
      <c r="W64" s="12">
        <f t="shared" si="12"/>
        <v>3</v>
      </c>
      <c r="X64" s="12">
        <f t="shared" si="12"/>
        <v>3</v>
      </c>
      <c r="Y64" s="12">
        <f t="shared" si="12"/>
        <v>3</v>
      </c>
      <c r="Z64" s="12">
        <f t="shared" si="12"/>
        <v>3</v>
      </c>
      <c r="AA64" s="12">
        <f t="shared" si="12"/>
        <v>3</v>
      </c>
      <c r="AB64" s="12">
        <f t="shared" si="12"/>
        <v>3</v>
      </c>
      <c r="AC64" s="12">
        <f t="shared" si="12"/>
        <v>3</v>
      </c>
      <c r="AD64" s="12">
        <f t="shared" si="12"/>
        <v>3</v>
      </c>
      <c r="AE64" s="12">
        <f t="shared" si="12"/>
        <v>3</v>
      </c>
      <c r="AF64" s="12">
        <f t="shared" si="12"/>
        <v>3</v>
      </c>
      <c r="AG64" s="12">
        <f t="shared" si="12"/>
        <v>3</v>
      </c>
    </row>
    <row r="65" spans="1:33" ht="16.5">
      <c r="A65" s="5" t="s">
        <v>47</v>
      </c>
      <c r="C65" s="12">
        <f>COUNTIF(C3:C50,$A$65)</f>
        <v>2</v>
      </c>
      <c r="D65" s="12">
        <f t="shared" ref="D65:AG65" si="13">COUNTIF(D3:D50,$A$65)</f>
        <v>2</v>
      </c>
      <c r="E65" s="12">
        <f t="shared" si="13"/>
        <v>2</v>
      </c>
      <c r="F65" s="12">
        <f t="shared" si="13"/>
        <v>2</v>
      </c>
      <c r="G65" s="12">
        <f t="shared" si="13"/>
        <v>2</v>
      </c>
      <c r="H65" s="12">
        <f t="shared" si="13"/>
        <v>2</v>
      </c>
      <c r="I65" s="12">
        <f t="shared" si="13"/>
        <v>2</v>
      </c>
      <c r="J65" s="12">
        <f t="shared" si="13"/>
        <v>2</v>
      </c>
      <c r="K65" s="12">
        <f t="shared" si="13"/>
        <v>2</v>
      </c>
      <c r="L65" s="12">
        <f t="shared" si="13"/>
        <v>2</v>
      </c>
      <c r="M65" s="12">
        <f t="shared" si="13"/>
        <v>2</v>
      </c>
      <c r="N65" s="12">
        <f t="shared" si="13"/>
        <v>2</v>
      </c>
      <c r="O65" s="12">
        <f t="shared" si="13"/>
        <v>2</v>
      </c>
      <c r="P65" s="12">
        <f t="shared" si="13"/>
        <v>2</v>
      </c>
      <c r="Q65" s="12">
        <f t="shared" si="13"/>
        <v>2</v>
      </c>
      <c r="R65" s="12">
        <f t="shared" si="13"/>
        <v>2</v>
      </c>
      <c r="S65" s="12">
        <f t="shared" si="13"/>
        <v>2</v>
      </c>
      <c r="T65" s="12">
        <f t="shared" si="13"/>
        <v>2</v>
      </c>
      <c r="U65" s="12">
        <f t="shared" si="13"/>
        <v>2</v>
      </c>
      <c r="V65" s="12">
        <f t="shared" si="13"/>
        <v>2</v>
      </c>
      <c r="W65" s="12">
        <f t="shared" si="13"/>
        <v>2</v>
      </c>
      <c r="X65" s="12">
        <f t="shared" si="13"/>
        <v>2</v>
      </c>
      <c r="Y65" s="12">
        <f t="shared" si="13"/>
        <v>2</v>
      </c>
      <c r="Z65" s="12">
        <f t="shared" si="13"/>
        <v>2</v>
      </c>
      <c r="AA65" s="12">
        <f t="shared" si="13"/>
        <v>2</v>
      </c>
      <c r="AB65" s="12">
        <f t="shared" si="13"/>
        <v>2</v>
      </c>
      <c r="AC65" s="12">
        <f t="shared" si="13"/>
        <v>2</v>
      </c>
      <c r="AD65" s="12">
        <f t="shared" si="13"/>
        <v>2</v>
      </c>
      <c r="AE65" s="12">
        <f t="shared" si="13"/>
        <v>2</v>
      </c>
      <c r="AF65" s="12">
        <f t="shared" si="13"/>
        <v>2</v>
      </c>
      <c r="AG65" s="12">
        <f t="shared" si="13"/>
        <v>2</v>
      </c>
    </row>
    <row r="66" spans="1:33" ht="16.5">
      <c r="A66" s="5" t="s">
        <v>56</v>
      </c>
      <c r="C66" s="13">
        <f>SUM(C59:C65)</f>
        <v>25</v>
      </c>
      <c r="D66" s="13">
        <f t="shared" ref="D66:AG66" si="14">SUM(D59:D65)</f>
        <v>25</v>
      </c>
      <c r="E66" s="13">
        <f t="shared" si="14"/>
        <v>25</v>
      </c>
      <c r="F66" s="13">
        <f t="shared" si="14"/>
        <v>25</v>
      </c>
      <c r="G66" s="13">
        <f t="shared" si="14"/>
        <v>25</v>
      </c>
      <c r="H66" s="13">
        <f t="shared" si="14"/>
        <v>25</v>
      </c>
      <c r="I66" s="13">
        <f t="shared" si="14"/>
        <v>25</v>
      </c>
      <c r="J66" s="13">
        <f t="shared" si="14"/>
        <v>25</v>
      </c>
      <c r="K66" s="13">
        <f t="shared" si="14"/>
        <v>25</v>
      </c>
      <c r="L66" s="13">
        <f t="shared" si="14"/>
        <v>25</v>
      </c>
      <c r="M66" s="13">
        <f t="shared" si="14"/>
        <v>25</v>
      </c>
      <c r="N66" s="13">
        <f t="shared" si="14"/>
        <v>25</v>
      </c>
      <c r="O66" s="13">
        <f t="shared" si="14"/>
        <v>25</v>
      </c>
      <c r="P66" s="13">
        <f t="shared" si="14"/>
        <v>25</v>
      </c>
      <c r="Q66" s="13">
        <f t="shared" si="14"/>
        <v>25</v>
      </c>
      <c r="R66" s="13">
        <f t="shared" si="14"/>
        <v>25</v>
      </c>
      <c r="S66" s="13">
        <f t="shared" si="14"/>
        <v>25</v>
      </c>
      <c r="T66" s="13">
        <f t="shared" si="14"/>
        <v>25</v>
      </c>
      <c r="U66" s="13">
        <f t="shared" si="14"/>
        <v>25</v>
      </c>
      <c r="V66" s="13">
        <f t="shared" si="14"/>
        <v>25</v>
      </c>
      <c r="W66" s="13">
        <f t="shared" si="14"/>
        <v>25</v>
      </c>
      <c r="X66" s="13">
        <f t="shared" si="14"/>
        <v>25</v>
      </c>
      <c r="Y66" s="13">
        <f t="shared" si="14"/>
        <v>25</v>
      </c>
      <c r="Z66" s="13">
        <f t="shared" si="14"/>
        <v>25</v>
      </c>
      <c r="AA66" s="13">
        <f t="shared" si="14"/>
        <v>25</v>
      </c>
      <c r="AB66" s="13">
        <f t="shared" si="14"/>
        <v>25</v>
      </c>
      <c r="AC66" s="13">
        <f t="shared" si="14"/>
        <v>25</v>
      </c>
      <c r="AD66" s="13">
        <f t="shared" si="14"/>
        <v>25</v>
      </c>
      <c r="AE66" s="13">
        <f t="shared" si="14"/>
        <v>25</v>
      </c>
      <c r="AF66" s="13">
        <f t="shared" si="14"/>
        <v>25</v>
      </c>
      <c r="AG66" s="13">
        <f t="shared" si="14"/>
        <v>25</v>
      </c>
    </row>
  </sheetData>
  <mergeCells count="45">
    <mergeCell ref="AF48:AF50"/>
    <mergeCell ref="AE32:AE34"/>
    <mergeCell ref="A35:A42"/>
    <mergeCell ref="F40:F42"/>
    <mergeCell ref="L40:L42"/>
    <mergeCell ref="R40:R42"/>
    <mergeCell ref="X40:X42"/>
    <mergeCell ref="AD40:AD42"/>
    <mergeCell ref="A27:A34"/>
    <mergeCell ref="G32:G34"/>
    <mergeCell ref="M32:M34"/>
    <mergeCell ref="S32:S34"/>
    <mergeCell ref="Y32:Y34"/>
    <mergeCell ref="A43:A50"/>
    <mergeCell ref="H48:H50"/>
    <mergeCell ref="N48:N50"/>
    <mergeCell ref="AG16:AG18"/>
    <mergeCell ref="A19:A26"/>
    <mergeCell ref="E24:E26"/>
    <mergeCell ref="K24:K26"/>
    <mergeCell ref="Q24:Q26"/>
    <mergeCell ref="W24:W26"/>
    <mergeCell ref="AC24:AC26"/>
    <mergeCell ref="AB8:AB10"/>
    <mergeCell ref="A11:A18"/>
    <mergeCell ref="C16:C18"/>
    <mergeCell ref="I16:I18"/>
    <mergeCell ref="O16:O18"/>
    <mergeCell ref="U16:U18"/>
    <mergeCell ref="AA16:AA18"/>
    <mergeCell ref="T48:T50"/>
    <mergeCell ref="Z48:Z50"/>
    <mergeCell ref="A1:U1"/>
    <mergeCell ref="A3:A10"/>
    <mergeCell ref="D8:D10"/>
    <mergeCell ref="J8:J10"/>
    <mergeCell ref="P8:P10"/>
    <mergeCell ref="V8:V10"/>
    <mergeCell ref="D55:G55"/>
    <mergeCell ref="D56:G56"/>
    <mergeCell ref="D57:G57"/>
    <mergeCell ref="C52:G52"/>
    <mergeCell ref="L54:O54"/>
    <mergeCell ref="D53:G53"/>
    <mergeCell ref="D54:G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4" workbookViewId="0">
      <selection activeCell="C33" sqref="C33"/>
    </sheetView>
  </sheetViews>
  <sheetFormatPr defaultRowHeight="15"/>
  <cols>
    <col min="1" max="1" width="5.5703125" bestFit="1" customWidth="1"/>
    <col min="2" max="2" width="21.85546875" style="25" customWidth="1"/>
    <col min="3" max="3" width="23.28515625" customWidth="1"/>
    <col min="4" max="4" width="2.7109375" customWidth="1"/>
    <col min="5" max="5" width="5.28515625" customWidth="1"/>
    <col min="6" max="6" width="32.42578125" customWidth="1"/>
    <col min="7" max="7" width="21" bestFit="1" customWidth="1"/>
    <col min="8" max="8" width="21" customWidth="1"/>
    <col min="9" max="9" width="2.85546875" customWidth="1"/>
    <col min="10" max="10" width="5.28515625" customWidth="1"/>
    <col min="11" max="11" width="22.5703125" customWidth="1"/>
    <col min="12" max="12" width="24" customWidth="1"/>
  </cols>
  <sheetData>
    <row r="1" spans="1:12" ht="17.25">
      <c r="A1" s="75" t="s">
        <v>146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5.95" customHeight="1">
      <c r="A2" s="76" t="s">
        <v>62</v>
      </c>
      <c r="B2" s="76"/>
      <c r="C2" s="76"/>
      <c r="D2" s="20"/>
      <c r="E2" s="75" t="s">
        <v>93</v>
      </c>
      <c r="F2" s="75"/>
      <c r="G2" s="75"/>
      <c r="H2" s="75"/>
      <c r="I2" s="20"/>
      <c r="J2" s="77" t="s">
        <v>126</v>
      </c>
      <c r="K2" s="78"/>
      <c r="L2" s="79"/>
    </row>
    <row r="3" spans="1:12" ht="15.95" customHeight="1">
      <c r="A3" s="16" t="s">
        <v>63</v>
      </c>
      <c r="B3" s="33" t="s">
        <v>64</v>
      </c>
      <c r="C3" s="34" t="s">
        <v>65</v>
      </c>
      <c r="D3" s="20"/>
      <c r="E3" s="16" t="s">
        <v>63</v>
      </c>
      <c r="F3" s="33" t="s">
        <v>64</v>
      </c>
      <c r="G3" s="35" t="s">
        <v>100</v>
      </c>
      <c r="H3" s="35" t="s">
        <v>101</v>
      </c>
      <c r="I3" s="20"/>
      <c r="J3" s="16" t="s">
        <v>63</v>
      </c>
      <c r="K3" s="33" t="s">
        <v>64</v>
      </c>
      <c r="L3" s="34" t="s">
        <v>65</v>
      </c>
    </row>
    <row r="4" spans="1:12" ht="15.95" customHeight="1">
      <c r="A4" s="21">
        <v>1</v>
      </c>
      <c r="B4" s="17" t="s">
        <v>170</v>
      </c>
      <c r="C4" s="21" t="s">
        <v>66</v>
      </c>
      <c r="D4" s="20"/>
      <c r="E4" s="21">
        <v>1</v>
      </c>
      <c r="F4" s="21" t="s">
        <v>94</v>
      </c>
      <c r="G4" s="21" t="s">
        <v>82</v>
      </c>
      <c r="H4" s="21" t="s">
        <v>82</v>
      </c>
      <c r="I4" s="20"/>
      <c r="J4" s="17">
        <v>1</v>
      </c>
      <c r="K4" s="18" t="s">
        <v>127</v>
      </c>
      <c r="L4" s="18" t="s">
        <v>128</v>
      </c>
    </row>
    <row r="5" spans="1:12" ht="15.95" customHeight="1">
      <c r="A5" s="21">
        <v>2</v>
      </c>
      <c r="B5" s="17" t="s">
        <v>171</v>
      </c>
      <c r="C5" s="21" t="s">
        <v>70</v>
      </c>
      <c r="D5" s="20"/>
      <c r="E5" s="21">
        <v>2</v>
      </c>
      <c r="F5" s="36" t="s">
        <v>206</v>
      </c>
      <c r="G5" s="21" t="s">
        <v>83</v>
      </c>
      <c r="H5" s="21" t="s">
        <v>83</v>
      </c>
      <c r="I5" s="20"/>
      <c r="J5" s="17">
        <v>2</v>
      </c>
      <c r="K5" s="18" t="s">
        <v>129</v>
      </c>
      <c r="L5" s="18" t="s">
        <v>130</v>
      </c>
    </row>
    <row r="6" spans="1:12" ht="15.95" customHeight="1">
      <c r="A6" s="21">
        <v>3</v>
      </c>
      <c r="B6" s="17" t="s">
        <v>172</v>
      </c>
      <c r="C6" s="21" t="s">
        <v>68</v>
      </c>
      <c r="D6" s="20"/>
      <c r="E6" s="21">
        <v>3</v>
      </c>
      <c r="F6" s="21" t="s">
        <v>96</v>
      </c>
      <c r="G6" s="21" t="s">
        <v>147</v>
      </c>
      <c r="H6" s="21" t="s">
        <v>84</v>
      </c>
      <c r="I6" s="20"/>
      <c r="J6" s="17">
        <v>3</v>
      </c>
      <c r="K6" s="18" t="s">
        <v>131</v>
      </c>
      <c r="L6" s="18" t="s">
        <v>132</v>
      </c>
    </row>
    <row r="7" spans="1:12" ht="15.95" customHeight="1">
      <c r="A7" s="21">
        <v>4</v>
      </c>
      <c r="B7" s="17" t="s">
        <v>173</v>
      </c>
      <c r="C7" s="21" t="s">
        <v>222</v>
      </c>
      <c r="D7" s="20"/>
      <c r="E7" s="21">
        <v>4</v>
      </c>
      <c r="F7" s="21" t="s">
        <v>95</v>
      </c>
      <c r="G7" s="21" t="s">
        <v>85</v>
      </c>
      <c r="H7" s="21" t="s">
        <v>85</v>
      </c>
      <c r="I7" s="20"/>
      <c r="J7" s="17">
        <v>4</v>
      </c>
      <c r="K7" s="18" t="s">
        <v>133</v>
      </c>
      <c r="L7" s="18" t="s">
        <v>134</v>
      </c>
    </row>
    <row r="8" spans="1:12" ht="15.95" customHeight="1">
      <c r="A8" s="21">
        <v>5</v>
      </c>
      <c r="B8" s="17" t="s">
        <v>168</v>
      </c>
      <c r="C8" s="21" t="s">
        <v>67</v>
      </c>
      <c r="D8" s="20"/>
      <c r="E8" s="21">
        <v>5</v>
      </c>
      <c r="F8" s="37" t="s">
        <v>181</v>
      </c>
      <c r="G8" s="21" t="s">
        <v>86</v>
      </c>
      <c r="H8" s="21" t="s">
        <v>86</v>
      </c>
      <c r="I8" s="20"/>
      <c r="J8" s="17">
        <v>5</v>
      </c>
      <c r="K8" s="18" t="s">
        <v>135</v>
      </c>
      <c r="L8" s="18" t="s">
        <v>136</v>
      </c>
    </row>
    <row r="9" spans="1:12" ht="15.95" customHeight="1">
      <c r="A9" s="21">
        <v>6</v>
      </c>
      <c r="B9" s="17" t="s">
        <v>169</v>
      </c>
      <c r="C9" s="21" t="s">
        <v>215</v>
      </c>
      <c r="D9" s="20"/>
      <c r="E9" s="21">
        <v>6</v>
      </c>
      <c r="F9" s="21" t="s">
        <v>97</v>
      </c>
      <c r="G9" s="21" t="s">
        <v>87</v>
      </c>
      <c r="H9" s="21" t="s">
        <v>87</v>
      </c>
      <c r="I9" s="20"/>
      <c r="J9" s="17">
        <v>6</v>
      </c>
      <c r="K9" s="18" t="s">
        <v>137</v>
      </c>
      <c r="L9" s="18" t="s">
        <v>138</v>
      </c>
    </row>
    <row r="10" spans="1:12" ht="15.95" customHeight="1">
      <c r="A10" s="21">
        <v>7</v>
      </c>
      <c r="B10" s="17" t="s">
        <v>214</v>
      </c>
      <c r="C10" s="21" t="s">
        <v>69</v>
      </c>
      <c r="D10" s="20"/>
      <c r="E10" s="21">
        <v>7</v>
      </c>
      <c r="F10" s="37" t="s">
        <v>180</v>
      </c>
      <c r="G10" s="21" t="s">
        <v>99</v>
      </c>
      <c r="H10" s="21" t="s">
        <v>99</v>
      </c>
      <c r="I10" s="20"/>
      <c r="J10" s="17">
        <v>7</v>
      </c>
      <c r="K10" s="18" t="s">
        <v>139</v>
      </c>
      <c r="L10" s="18" t="s">
        <v>140</v>
      </c>
    </row>
    <row r="11" spans="1:12" ht="15.95" customHeight="1">
      <c r="A11" s="20"/>
      <c r="D11" s="20"/>
      <c r="E11" s="21">
        <v>8</v>
      </c>
      <c r="F11" s="37" t="s">
        <v>182</v>
      </c>
      <c r="G11" s="21" t="s">
        <v>89</v>
      </c>
      <c r="H11" s="21" t="s">
        <v>89</v>
      </c>
      <c r="I11" s="20"/>
      <c r="J11" s="17">
        <v>8</v>
      </c>
      <c r="K11" s="18" t="s">
        <v>141</v>
      </c>
      <c r="L11" s="18" t="s">
        <v>142</v>
      </c>
    </row>
    <row r="12" spans="1:12" ht="15.95" customHeight="1">
      <c r="A12" s="75" t="s">
        <v>71</v>
      </c>
      <c r="B12" s="75"/>
      <c r="C12" s="75"/>
      <c r="D12" s="20"/>
      <c r="E12" s="21">
        <v>9</v>
      </c>
      <c r="F12" s="37" t="s">
        <v>179</v>
      </c>
      <c r="G12" s="37" t="s">
        <v>148</v>
      </c>
      <c r="H12" s="37"/>
      <c r="I12" s="20"/>
      <c r="J12" s="17">
        <v>9</v>
      </c>
      <c r="K12" s="18" t="s">
        <v>143</v>
      </c>
      <c r="L12" s="18" t="s">
        <v>144</v>
      </c>
    </row>
    <row r="13" spans="1:12" ht="15.95" customHeight="1">
      <c r="A13" s="16" t="s">
        <v>63</v>
      </c>
      <c r="B13" s="33" t="s">
        <v>64</v>
      </c>
      <c r="C13" s="34" t="s">
        <v>65</v>
      </c>
      <c r="D13" s="20"/>
      <c r="E13" s="21">
        <v>10</v>
      </c>
      <c r="F13" s="21" t="s">
        <v>98</v>
      </c>
      <c r="G13" s="21" t="s">
        <v>183</v>
      </c>
      <c r="H13" s="21"/>
      <c r="I13" s="20"/>
      <c r="J13" s="20"/>
      <c r="K13" s="20"/>
      <c r="L13" s="20"/>
    </row>
    <row r="14" spans="1:12" ht="15.95" customHeight="1">
      <c r="A14" s="49">
        <v>1</v>
      </c>
      <c r="B14" s="50" t="s">
        <v>72</v>
      </c>
      <c r="C14" s="51" t="s">
        <v>73</v>
      </c>
      <c r="D14" s="20"/>
      <c r="E14" s="21">
        <v>11</v>
      </c>
      <c r="F14" s="38" t="s">
        <v>178</v>
      </c>
      <c r="G14" s="21" t="s">
        <v>84</v>
      </c>
      <c r="H14" s="21"/>
      <c r="I14" s="20"/>
      <c r="J14" s="72" t="s">
        <v>145</v>
      </c>
      <c r="K14" s="73"/>
      <c r="L14" s="73"/>
    </row>
    <row r="15" spans="1:12" ht="15.95" customHeight="1">
      <c r="A15" s="49">
        <v>2</v>
      </c>
      <c r="B15" s="50" t="s">
        <v>210</v>
      </c>
      <c r="C15" s="51" t="s">
        <v>74</v>
      </c>
      <c r="D15" s="20"/>
      <c r="E15" s="21">
        <v>12</v>
      </c>
      <c r="F15" s="21" t="s">
        <v>187</v>
      </c>
      <c r="G15" s="37"/>
      <c r="H15" s="21" t="s">
        <v>184</v>
      </c>
      <c r="I15" s="20"/>
      <c r="J15" s="16" t="s">
        <v>63</v>
      </c>
      <c r="K15" s="33" t="s">
        <v>64</v>
      </c>
      <c r="L15" s="34" t="s">
        <v>65</v>
      </c>
    </row>
    <row r="16" spans="1:12" ht="15.95" customHeight="1">
      <c r="A16" s="49">
        <v>3</v>
      </c>
      <c r="B16" s="50" t="s">
        <v>75</v>
      </c>
      <c r="C16" s="51" t="s">
        <v>76</v>
      </c>
      <c r="D16" s="20"/>
      <c r="E16" s="21">
        <v>13</v>
      </c>
      <c r="F16" s="21" t="s">
        <v>202</v>
      </c>
      <c r="G16" s="37"/>
      <c r="H16" s="21" t="s">
        <v>204</v>
      </c>
      <c r="I16" s="20"/>
      <c r="J16" s="17">
        <v>1</v>
      </c>
      <c r="K16" s="21" t="s">
        <v>174</v>
      </c>
      <c r="L16" s="22" t="s">
        <v>149</v>
      </c>
    </row>
    <row r="17" spans="1:12" ht="30" customHeight="1">
      <c r="A17" s="49">
        <v>4</v>
      </c>
      <c r="B17" s="50" t="s">
        <v>211</v>
      </c>
      <c r="C17" s="51" t="s">
        <v>77</v>
      </c>
      <c r="D17" s="20"/>
      <c r="E17" s="21">
        <v>14</v>
      </c>
      <c r="F17" s="21" t="s">
        <v>203</v>
      </c>
      <c r="G17" s="37"/>
      <c r="H17" s="21" t="s">
        <v>205</v>
      </c>
      <c r="I17" s="20"/>
      <c r="J17" s="17">
        <v>2</v>
      </c>
      <c r="K17" s="21" t="s">
        <v>175</v>
      </c>
      <c r="L17" s="22" t="s">
        <v>150</v>
      </c>
    </row>
    <row r="18" spans="1:12" ht="33" customHeight="1">
      <c r="A18" s="49">
        <v>5</v>
      </c>
      <c r="B18" s="50" t="s">
        <v>78</v>
      </c>
      <c r="C18" s="50" t="s">
        <v>220</v>
      </c>
      <c r="D18" s="20"/>
      <c r="E18" s="21">
        <v>15</v>
      </c>
      <c r="F18" s="21" t="s">
        <v>208</v>
      </c>
      <c r="G18" s="21"/>
      <c r="H18" s="21" t="s">
        <v>207</v>
      </c>
      <c r="I18" s="20"/>
      <c r="J18" s="17">
        <v>3</v>
      </c>
      <c r="K18" s="21" t="s">
        <v>176</v>
      </c>
      <c r="L18" s="22" t="s">
        <v>151</v>
      </c>
    </row>
    <row r="19" spans="1:12" ht="37.5" customHeight="1">
      <c r="A19" s="49">
        <v>6</v>
      </c>
      <c r="B19" s="50" t="s">
        <v>212</v>
      </c>
      <c r="C19" s="54" t="s">
        <v>79</v>
      </c>
      <c r="D19" s="20"/>
      <c r="E19" s="21">
        <v>16</v>
      </c>
      <c r="F19" s="21" t="s">
        <v>188</v>
      </c>
      <c r="G19" s="37"/>
      <c r="H19" s="21" t="s">
        <v>185</v>
      </c>
      <c r="I19" s="20"/>
      <c r="J19" s="23">
        <v>4</v>
      </c>
      <c r="K19" s="39" t="s">
        <v>177</v>
      </c>
      <c r="L19" s="26" t="s">
        <v>152</v>
      </c>
    </row>
    <row r="20" spans="1:12" ht="15.95" customHeight="1">
      <c r="A20" s="49">
        <v>7</v>
      </c>
      <c r="B20" s="50" t="s">
        <v>213</v>
      </c>
      <c r="C20" s="51" t="s">
        <v>221</v>
      </c>
      <c r="D20" s="20"/>
      <c r="E20" s="21">
        <v>17</v>
      </c>
      <c r="F20" s="21" t="s">
        <v>189</v>
      </c>
      <c r="G20" s="21"/>
      <c r="H20" s="21" t="s">
        <v>186</v>
      </c>
      <c r="I20" s="20"/>
      <c r="J20" s="20"/>
      <c r="L20" s="20"/>
    </row>
    <row r="21" spans="1:12" ht="17.25">
      <c r="A21" s="20"/>
      <c r="B21" s="19"/>
      <c r="C21" s="20"/>
      <c r="D21" s="20"/>
      <c r="E21" s="20"/>
      <c r="G21" s="20"/>
      <c r="H21" s="20"/>
      <c r="I21" s="20"/>
      <c r="J21" s="20"/>
      <c r="L21" s="20"/>
    </row>
    <row r="22" spans="1:12" ht="17.25">
      <c r="A22" s="75" t="s">
        <v>80</v>
      </c>
      <c r="B22" s="75"/>
      <c r="C22" s="75"/>
      <c r="D22" s="20"/>
      <c r="E22" s="20"/>
      <c r="F22" s="20"/>
      <c r="G22" s="20"/>
      <c r="H22" s="20"/>
      <c r="I22" s="20"/>
      <c r="J22" s="20"/>
      <c r="L22" s="20"/>
    </row>
    <row r="23" spans="1:12" ht="17.25">
      <c r="A23" s="16" t="s">
        <v>63</v>
      </c>
      <c r="B23" s="33" t="s">
        <v>64</v>
      </c>
      <c r="C23" s="34" t="s">
        <v>65</v>
      </c>
      <c r="D23" s="20"/>
      <c r="E23" s="20"/>
      <c r="G23" s="20"/>
      <c r="H23" s="20"/>
      <c r="I23" s="20"/>
      <c r="J23" s="20"/>
      <c r="K23" s="20"/>
      <c r="L23" s="20"/>
    </row>
    <row r="24" spans="1:12" ht="17.25">
      <c r="A24" s="40">
        <v>1</v>
      </c>
      <c r="B24" s="17" t="s">
        <v>163</v>
      </c>
      <c r="C24" s="41" t="s">
        <v>83</v>
      </c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17.25">
      <c r="A25" s="40">
        <v>2</v>
      </c>
      <c r="B25" s="17" t="s">
        <v>162</v>
      </c>
      <c r="C25" s="17" t="s">
        <v>85</v>
      </c>
      <c r="D25" s="20"/>
      <c r="E25" s="72" t="s">
        <v>102</v>
      </c>
      <c r="F25" s="73"/>
      <c r="G25" s="73"/>
      <c r="H25" s="74"/>
      <c r="I25" s="20"/>
      <c r="J25" s="20"/>
      <c r="K25" s="20"/>
      <c r="L25" s="20"/>
    </row>
    <row r="26" spans="1:12" ht="17.25">
      <c r="A26" s="40">
        <v>3</v>
      </c>
      <c r="B26" s="17" t="s">
        <v>81</v>
      </c>
      <c r="C26" s="41" t="s">
        <v>84</v>
      </c>
      <c r="D26" s="20"/>
      <c r="E26" s="16" t="s">
        <v>63</v>
      </c>
      <c r="F26" s="33" t="s">
        <v>64</v>
      </c>
      <c r="G26" s="35" t="s">
        <v>100</v>
      </c>
      <c r="H26" s="35" t="s">
        <v>101</v>
      </c>
      <c r="I26" s="20"/>
      <c r="J26" s="20"/>
      <c r="K26" s="20"/>
      <c r="L26" s="20"/>
    </row>
    <row r="27" spans="1:12" ht="17.25">
      <c r="A27" s="40">
        <v>4</v>
      </c>
      <c r="B27" s="17" t="s">
        <v>164</v>
      </c>
      <c r="C27" s="41" t="s">
        <v>82</v>
      </c>
      <c r="D27" s="20"/>
      <c r="E27" s="21">
        <v>1</v>
      </c>
      <c r="F27" s="42" t="s">
        <v>153</v>
      </c>
      <c r="G27" s="17" t="s">
        <v>103</v>
      </c>
      <c r="H27" s="17" t="s">
        <v>104</v>
      </c>
      <c r="I27" s="20"/>
      <c r="J27" s="20"/>
      <c r="K27" s="20"/>
      <c r="L27" s="20"/>
    </row>
    <row r="28" spans="1:12" ht="17.25">
      <c r="A28" s="40">
        <v>5</v>
      </c>
      <c r="B28" s="17" t="s">
        <v>165</v>
      </c>
      <c r="C28" s="17" t="s">
        <v>86</v>
      </c>
      <c r="D28" s="20"/>
      <c r="E28" s="21">
        <v>2</v>
      </c>
      <c r="F28" s="42" t="s">
        <v>154</v>
      </c>
      <c r="G28" s="17" t="s">
        <v>105</v>
      </c>
      <c r="H28" s="17" t="s">
        <v>106</v>
      </c>
      <c r="I28" s="20"/>
      <c r="J28" s="20"/>
      <c r="K28" s="20"/>
      <c r="L28" s="20"/>
    </row>
    <row r="29" spans="1:12" ht="17.25">
      <c r="A29" s="40">
        <v>6</v>
      </c>
      <c r="B29" s="17" t="s">
        <v>166</v>
      </c>
      <c r="C29" s="17" t="s">
        <v>87</v>
      </c>
      <c r="D29" s="20"/>
      <c r="E29" s="21">
        <v>3</v>
      </c>
      <c r="F29" s="42" t="s">
        <v>155</v>
      </c>
      <c r="G29" s="17" t="s">
        <v>107</v>
      </c>
      <c r="H29" s="17" t="s">
        <v>108</v>
      </c>
      <c r="I29" s="20"/>
      <c r="J29" s="20"/>
      <c r="K29" s="20"/>
      <c r="L29" s="20"/>
    </row>
    <row r="30" spans="1:12" ht="17.25">
      <c r="A30" s="40">
        <v>7</v>
      </c>
      <c r="B30" s="17" t="s">
        <v>167</v>
      </c>
      <c r="C30" s="17" t="s">
        <v>88</v>
      </c>
      <c r="D30" s="20"/>
      <c r="E30" s="21">
        <v>4</v>
      </c>
      <c r="F30" s="42" t="s">
        <v>156</v>
      </c>
      <c r="G30" s="17" t="s">
        <v>109</v>
      </c>
      <c r="H30" s="17" t="s">
        <v>110</v>
      </c>
      <c r="I30" s="20"/>
      <c r="J30" s="20"/>
      <c r="K30" s="20"/>
      <c r="L30" s="20"/>
    </row>
    <row r="31" spans="1:12" ht="17.25">
      <c r="A31" s="40">
        <v>8</v>
      </c>
      <c r="B31" s="17" t="s">
        <v>216</v>
      </c>
      <c r="C31" s="17" t="s">
        <v>89</v>
      </c>
      <c r="D31" s="20"/>
      <c r="E31" s="21">
        <v>5</v>
      </c>
      <c r="F31" s="42" t="s">
        <v>157</v>
      </c>
      <c r="G31" s="43" t="s">
        <v>111</v>
      </c>
      <c r="H31" s="43" t="s">
        <v>112</v>
      </c>
      <c r="I31" s="20"/>
      <c r="J31" s="20"/>
      <c r="K31" s="20"/>
      <c r="L31" s="20"/>
    </row>
    <row r="32" spans="1:12" ht="17.25">
      <c r="A32" s="40">
        <v>9</v>
      </c>
      <c r="B32" s="17" t="s">
        <v>217</v>
      </c>
      <c r="C32" s="17" t="s">
        <v>90</v>
      </c>
      <c r="D32" s="20"/>
      <c r="E32" s="21">
        <v>6</v>
      </c>
      <c r="F32" s="42" t="s">
        <v>158</v>
      </c>
      <c r="G32" s="43" t="s">
        <v>209</v>
      </c>
      <c r="H32" s="43" t="s">
        <v>113</v>
      </c>
      <c r="I32" s="20"/>
      <c r="J32" s="20"/>
      <c r="K32" s="20"/>
      <c r="L32" s="20"/>
    </row>
    <row r="33" spans="1:12" ht="36" customHeight="1">
      <c r="A33" s="40">
        <v>10</v>
      </c>
      <c r="B33" s="17" t="s">
        <v>91</v>
      </c>
      <c r="C33" s="53" t="s">
        <v>218</v>
      </c>
      <c r="D33" s="20"/>
      <c r="E33" s="21">
        <v>7</v>
      </c>
      <c r="F33" s="42" t="s">
        <v>159</v>
      </c>
      <c r="G33" s="43" t="s">
        <v>114</v>
      </c>
      <c r="H33" s="43" t="s">
        <v>115</v>
      </c>
      <c r="I33" s="20"/>
      <c r="J33" s="20"/>
      <c r="K33" s="20"/>
      <c r="L33" s="20"/>
    </row>
    <row r="34" spans="1:12" ht="47.25" customHeight="1">
      <c r="A34" s="44">
        <v>11</v>
      </c>
      <c r="B34" s="17" t="s">
        <v>92</v>
      </c>
      <c r="C34" s="45" t="s">
        <v>219</v>
      </c>
      <c r="D34" s="20"/>
      <c r="E34" s="21">
        <v>8</v>
      </c>
      <c r="F34" s="42" t="s">
        <v>160</v>
      </c>
      <c r="G34" s="43" t="s">
        <v>116</v>
      </c>
      <c r="H34" s="43" t="s">
        <v>117</v>
      </c>
      <c r="I34" s="20"/>
      <c r="J34" s="20"/>
      <c r="K34" s="20"/>
      <c r="L34" s="20"/>
    </row>
    <row r="35" spans="1:12" ht="17.25">
      <c r="A35" s="20"/>
      <c r="B35" s="19"/>
      <c r="C35" s="20"/>
      <c r="D35" s="20"/>
      <c r="E35" s="21">
        <v>9</v>
      </c>
      <c r="F35" s="42" t="s">
        <v>161</v>
      </c>
      <c r="G35" s="43" t="s">
        <v>118</v>
      </c>
      <c r="H35" s="17" t="s">
        <v>119</v>
      </c>
      <c r="I35" s="20"/>
      <c r="J35" s="20"/>
      <c r="K35" s="20"/>
      <c r="L35" s="20"/>
    </row>
    <row r="36" spans="1:12" ht="17.25">
      <c r="A36" s="20"/>
      <c r="B36" s="19"/>
      <c r="C36" s="20"/>
      <c r="D36" s="20"/>
      <c r="E36" s="21">
        <v>10</v>
      </c>
      <c r="F36" s="42" t="s">
        <v>120</v>
      </c>
      <c r="G36" s="43" t="s">
        <v>121</v>
      </c>
      <c r="H36" s="43" t="s">
        <v>122</v>
      </c>
      <c r="I36" s="20"/>
      <c r="J36" s="20"/>
      <c r="K36" s="20"/>
      <c r="L36" s="20"/>
    </row>
    <row r="37" spans="1:12" ht="34.5">
      <c r="A37" s="20"/>
      <c r="B37" s="19"/>
      <c r="C37" s="20"/>
      <c r="D37" s="20"/>
      <c r="E37" s="21">
        <v>11</v>
      </c>
      <c r="F37" s="42" t="s">
        <v>123</v>
      </c>
      <c r="G37" s="45" t="s">
        <v>124</v>
      </c>
      <c r="H37" s="17" t="s">
        <v>125</v>
      </c>
      <c r="I37" s="20"/>
      <c r="J37" s="20"/>
      <c r="K37" s="20"/>
      <c r="L37" s="20"/>
    </row>
    <row r="38" spans="1:12" ht="17.25">
      <c r="A38" s="20"/>
      <c r="B38" s="19"/>
      <c r="C38" s="20"/>
    </row>
    <row r="47" spans="1:12" ht="17.25">
      <c r="E47" s="19"/>
      <c r="F47" s="20"/>
      <c r="G47" s="20"/>
    </row>
  </sheetData>
  <mergeCells count="8">
    <mergeCell ref="E25:H25"/>
    <mergeCell ref="A1:L1"/>
    <mergeCell ref="A2:C2"/>
    <mergeCell ref="A12:C12"/>
    <mergeCell ref="A22:C22"/>
    <mergeCell ref="E2:H2"/>
    <mergeCell ref="J2:L2"/>
    <mergeCell ref="J14:L14"/>
  </mergeCells>
  <conditionalFormatting sqref="K19">
    <cfRule type="cellIs" dxfId="0" priority="2" stopIfTrue="1" operator="equal">
      <formula>"CL"</formula>
    </cfRule>
  </conditionalFormatting>
  <pageMargins left="0.35" right="0.16" top="0.36" bottom="0.17" header="0.45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A2" sqref="A2"/>
    </sheetView>
  </sheetViews>
  <sheetFormatPr defaultRowHeight="15"/>
  <cols>
    <col min="1" max="1" width="10.42578125" bestFit="1" customWidth="1"/>
    <col min="3" max="3" width="22.7109375" customWidth="1"/>
  </cols>
  <sheetData>
    <row r="1" spans="1:4" ht="20.25">
      <c r="A1" s="80" t="s">
        <v>223</v>
      </c>
      <c r="B1" s="80"/>
      <c r="C1" s="80"/>
    </row>
    <row r="2" spans="1:4" ht="20.25">
      <c r="A2" s="52" t="s">
        <v>41</v>
      </c>
      <c r="B2" s="80" t="s">
        <v>198</v>
      </c>
      <c r="C2" s="80"/>
    </row>
    <row r="3" spans="1:4" ht="20.25">
      <c r="A3" s="52" t="s">
        <v>45</v>
      </c>
      <c r="B3" s="80" t="s">
        <v>191</v>
      </c>
      <c r="C3" s="80"/>
    </row>
    <row r="4" spans="1:4" ht="20.25">
      <c r="A4" s="52" t="s">
        <v>48</v>
      </c>
      <c r="B4" s="80" t="s">
        <v>192</v>
      </c>
      <c r="C4" s="80"/>
    </row>
    <row r="5" spans="1:4" ht="20.25" customHeight="1">
      <c r="A5" s="52" t="s">
        <v>50</v>
      </c>
      <c r="B5" s="80" t="s">
        <v>193</v>
      </c>
      <c r="C5" s="80"/>
      <c r="D5" s="55"/>
    </row>
    <row r="6" spans="1:4" ht="20.25" customHeight="1">
      <c r="A6" s="52" t="s">
        <v>57</v>
      </c>
      <c r="B6" s="80" t="s">
        <v>194</v>
      </c>
      <c r="C6" s="80"/>
      <c r="D6" s="55"/>
    </row>
  </sheetData>
  <mergeCells count="6">
    <mergeCell ref="A1:C1"/>
    <mergeCell ref="B2:C2"/>
    <mergeCell ref="B3:C3"/>
    <mergeCell ref="B4:C4"/>
    <mergeCell ref="B5:C5"/>
    <mergeCell ref="B6:C6"/>
  </mergeCells>
  <pageMargins left="1.1200000000000001" right="0.16" top="1.59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allocations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2021-03-19T12:11:34Z</cp:lastPrinted>
  <dcterms:created xsi:type="dcterms:W3CDTF">2021-03-03T09:57:06Z</dcterms:created>
  <dcterms:modified xsi:type="dcterms:W3CDTF">2021-03-23T10:54:18Z</dcterms:modified>
</cp:coreProperties>
</file>